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3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4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drawings/drawing5.xml" ContentType="application/vnd.openxmlformats-officedocument.drawing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tr1910016\e\データ\個人ホルダー\前梶\00_テンプレート\01_燃料分析について\分析依頼書書式\"/>
    </mc:Choice>
  </mc:AlternateContent>
  <xr:revisionPtr revIDLastSave="0" documentId="13_ncr:1_{37DD2D93-F025-4788-885F-D1F36174D9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分析依頼書" sheetId="3" r:id="rId1"/>
    <sheet name="石炭灰リスト" sheetId="4" r:id="rId2"/>
    <sheet name="石炭リスト " sheetId="5" r:id="rId3"/>
    <sheet name="RPFリスト" sheetId="6" r:id="rId4"/>
    <sheet name="RPF灰リスト" sheetId="7" r:id="rId5"/>
    <sheet name="代表的な分析項目" sheetId="8" r:id="rId6"/>
  </sheets>
  <definedNames>
    <definedName name="_xlnm.Print_Area" localSheetId="5">代表的な分析項目!$B$3:$H$38</definedName>
    <definedName name="_xlnm.Print_Area" localSheetId="0">分析依頼書!$B$3:$L$50</definedName>
  </definedNames>
  <calcPr calcId="181029"/>
</workbook>
</file>

<file path=xl/calcChain.xml><?xml version="1.0" encoding="utf-8"?>
<calcChain xmlns="http://schemas.openxmlformats.org/spreadsheetml/2006/main">
  <c r="A1" i="8" l="1"/>
  <c r="A2" i="7"/>
  <c r="A2" i="6"/>
  <c r="A2" i="5"/>
  <c r="A2" i="4"/>
  <c r="C39" i="3"/>
  <c r="C38" i="3"/>
  <c r="C37" i="3"/>
  <c r="C36" i="3"/>
  <c r="C35" i="3"/>
  <c r="C34" i="3"/>
  <c r="C33" i="3"/>
  <c r="C32" i="3"/>
  <c r="C31" i="3"/>
  <c r="E14" i="4"/>
  <c r="C30" i="3" s="1"/>
  <c r="C29" i="3"/>
  <c r="C28" i="3"/>
  <c r="C27" i="3"/>
  <c r="C26" i="3"/>
  <c r="C25" i="3"/>
  <c r="C24" i="3"/>
  <c r="C23" i="3"/>
  <c r="E12" i="7"/>
  <c r="E11" i="7"/>
  <c r="E10" i="7"/>
  <c r="E9" i="7"/>
  <c r="E8" i="7"/>
  <c r="E7" i="7"/>
  <c r="E6" i="7"/>
  <c r="E5" i="7"/>
  <c r="E17" i="5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5" i="4"/>
  <c r="C21" i="3" s="1"/>
  <c r="E21" i="5"/>
  <c r="E20" i="5"/>
  <c r="E19" i="5"/>
  <c r="E18" i="5"/>
  <c r="E16" i="5"/>
  <c r="E15" i="5"/>
  <c r="E14" i="5"/>
  <c r="E13" i="5"/>
  <c r="E12" i="5"/>
  <c r="E11" i="5"/>
  <c r="E10" i="5"/>
  <c r="E9" i="5"/>
  <c r="E8" i="5"/>
  <c r="E7" i="5"/>
  <c r="E6" i="5"/>
  <c r="E5" i="5"/>
  <c r="E18" i="4"/>
  <c r="E17" i="4"/>
  <c r="E16" i="4"/>
  <c r="E15" i="4"/>
  <c r="E13" i="4"/>
  <c r="E12" i="4"/>
  <c r="E11" i="4"/>
  <c r="E10" i="4"/>
  <c r="E9" i="4"/>
  <c r="E8" i="4"/>
  <c r="E7" i="4"/>
  <c r="E6" i="4"/>
  <c r="C22" i="3" s="1"/>
  <c r="DD12" i="3" l="1"/>
  <c r="E19" i="4"/>
  <c r="E24" i="7"/>
  <c r="C40" i="3" s="1"/>
  <c r="E23" i="7"/>
  <c r="E22" i="7"/>
  <c r="E21" i="7"/>
  <c r="E20" i="7"/>
  <c r="E19" i="7"/>
  <c r="E18" i="7"/>
  <c r="E17" i="7"/>
  <c r="E16" i="7"/>
  <c r="E15" i="7"/>
  <c r="E14" i="7"/>
  <c r="E13" i="7"/>
  <c r="E24" i="6"/>
  <c r="E23" i="6"/>
  <c r="E22" i="6"/>
  <c r="E24" i="5"/>
  <c r="E23" i="5"/>
  <c r="E22" i="5"/>
  <c r="DB12" i="3" l="1"/>
  <c r="DB47" i="3"/>
  <c r="DB46" i="3"/>
  <c r="DB44" i="3"/>
  <c r="DB45" i="3"/>
  <c r="DB43" i="3"/>
  <c r="DB42" i="3"/>
  <c r="DB41" i="3"/>
  <c r="DB40" i="3"/>
  <c r="DB39" i="3"/>
  <c r="DB38" i="3"/>
  <c r="DB29" i="3"/>
  <c r="E20" i="4"/>
  <c r="E21" i="4"/>
  <c r="E22" i="4"/>
  <c r="E23" i="4"/>
  <c r="E24" i="4"/>
  <c r="DB30" i="3"/>
  <c r="DB88" i="3"/>
  <c r="DB37" i="3"/>
  <c r="DB36" i="3"/>
  <c r="DB35" i="3"/>
  <c r="DB34" i="3"/>
  <c r="DB33" i="3"/>
  <c r="DD11" i="3" l="1"/>
  <c r="DB11" i="3"/>
  <c r="DD21" i="3" l="1"/>
  <c r="DD22" i="3"/>
  <c r="DD23" i="3"/>
  <c r="DD24" i="3"/>
  <c r="DD25" i="3"/>
  <c r="DD26" i="3"/>
  <c r="DD27" i="3"/>
  <c r="DD28" i="3"/>
  <c r="DD29" i="3"/>
  <c r="DD30" i="3"/>
  <c r="DD13" i="3"/>
  <c r="DD14" i="3"/>
  <c r="DD15" i="3"/>
  <c r="DD16" i="3"/>
  <c r="DD17" i="3"/>
  <c r="DD18" i="3"/>
  <c r="DD19" i="3"/>
  <c r="DD20" i="3"/>
  <c r="DF16" i="3"/>
  <c r="DF20" i="3"/>
  <c r="DF19" i="3"/>
  <c r="DF18" i="3"/>
  <c r="DF17" i="3"/>
  <c r="DF15" i="3"/>
  <c r="DF26" i="3"/>
  <c r="DF25" i="3"/>
  <c r="DF24" i="3"/>
  <c r="DF23" i="3"/>
  <c r="DF22" i="3"/>
  <c r="DF21" i="3"/>
  <c r="DF14" i="3"/>
  <c r="DF13" i="3"/>
  <c r="DF12" i="3"/>
  <c r="DF11" i="3"/>
  <c r="DB90" i="3"/>
  <c r="DB89" i="3"/>
  <c r="P9" i="3" l="1"/>
  <c r="P10" i="3"/>
  <c r="P14" i="3"/>
  <c r="P13" i="3"/>
  <c r="P11" i="3"/>
  <c r="DB13" i="3"/>
  <c r="P17" i="3"/>
  <c r="P16" i="3"/>
  <c r="P15" i="3"/>
  <c r="P12" i="3"/>
  <c r="P8" i="3"/>
  <c r="P7" i="3"/>
  <c r="P6" i="3"/>
  <c r="P5" i="3"/>
  <c r="P4" i="3"/>
  <c r="P3" i="3" l="1"/>
  <c r="Q24" i="3"/>
  <c r="Q23" i="3"/>
  <c r="DB21" i="3" l="1"/>
  <c r="DB15" i="3"/>
  <c r="DB14" i="3" l="1"/>
  <c r="DB31" i="3" l="1"/>
  <c r="DB32" i="3"/>
  <c r="DB24" i="3"/>
  <c r="DB23" i="3"/>
  <c r="DB22" i="3"/>
  <c r="Q22" i="3"/>
  <c r="Q21" i="3"/>
  <c r="Q20" i="3"/>
  <c r="DB19" i="3"/>
  <c r="DB18" i="3"/>
  <c r="DB17" i="3"/>
  <c r="DB16" i="3"/>
  <c r="DB20" i="3" l="1"/>
</calcChain>
</file>

<file path=xl/sharedStrings.xml><?xml version="1.0" encoding="utf-8"?>
<sst xmlns="http://schemas.openxmlformats.org/spreadsheetml/2006/main" count="422" uniqueCount="379">
  <si>
    <t>TEL</t>
    <phoneticPr fontId="1"/>
  </si>
  <si>
    <t>〒</t>
    <phoneticPr fontId="1"/>
  </si>
  <si>
    <t>FAX</t>
    <phoneticPr fontId="1"/>
  </si>
  <si>
    <t>速報期限</t>
    <rPh sb="0" eb="2">
      <t>ソクホウ</t>
    </rPh>
    <rPh sb="2" eb="4">
      <t>キゲン</t>
    </rPh>
    <phoneticPr fontId="1"/>
  </si>
  <si>
    <t>様</t>
    <rPh sb="0" eb="1">
      <t>サマ</t>
    </rPh>
    <phoneticPr fontId="1"/>
  </si>
  <si>
    <t>Mail</t>
    <phoneticPr fontId="1"/>
  </si>
  <si>
    <t>部数</t>
    <rPh sb="0" eb="2">
      <t>ブスウ</t>
    </rPh>
    <phoneticPr fontId="1"/>
  </si>
  <si>
    <t>報告書宛先</t>
    <rPh sb="0" eb="3">
      <t>ホウコクショ</t>
    </rPh>
    <rPh sb="3" eb="5">
      <t>アテサキ</t>
    </rPh>
    <phoneticPr fontId="1"/>
  </si>
  <si>
    <t>件名</t>
    <rPh sb="0" eb="2">
      <t>ケンメイ</t>
    </rPh>
    <phoneticPr fontId="1"/>
  </si>
  <si>
    <t>採取者</t>
    <rPh sb="0" eb="2">
      <t>サイシュ</t>
    </rPh>
    <rPh sb="2" eb="3">
      <t>シャ</t>
    </rPh>
    <phoneticPr fontId="1"/>
  </si>
  <si>
    <t>採取場所</t>
    <rPh sb="0" eb="2">
      <t>サイシュ</t>
    </rPh>
    <rPh sb="2" eb="4">
      <t>バショ</t>
    </rPh>
    <phoneticPr fontId="1"/>
  </si>
  <si>
    <t>返却試料</t>
    <rPh sb="0" eb="2">
      <t>ヘンキャク</t>
    </rPh>
    <rPh sb="2" eb="4">
      <t>シリョウ</t>
    </rPh>
    <phoneticPr fontId="1"/>
  </si>
  <si>
    <t>備考</t>
    <rPh sb="0" eb="2">
      <t>ビコウ</t>
    </rPh>
    <phoneticPr fontId="1"/>
  </si>
  <si>
    <t>試料の種類</t>
    <rPh sb="0" eb="2">
      <t>シリョウ</t>
    </rPh>
    <rPh sb="3" eb="5">
      <t>シュルイ</t>
    </rPh>
    <phoneticPr fontId="1"/>
  </si>
  <si>
    <t>会社名</t>
  </si>
  <si>
    <t>部署</t>
    <phoneticPr fontId="1"/>
  </si>
  <si>
    <t>ご担当者</t>
    <phoneticPr fontId="1"/>
  </si>
  <si>
    <t>住所</t>
  </si>
  <si>
    <t>CC</t>
    <phoneticPr fontId="1"/>
  </si>
  <si>
    <t>件名</t>
    <phoneticPr fontId="1"/>
  </si>
  <si>
    <t>部数</t>
    <phoneticPr fontId="1"/>
  </si>
  <si>
    <t>速報形態</t>
    <phoneticPr fontId="1"/>
  </si>
  <si>
    <t>会社名</t>
    <rPh sb="0" eb="2">
      <t>カイシャ</t>
    </rPh>
    <rPh sb="2" eb="3">
      <t>メイ</t>
    </rPh>
    <phoneticPr fontId="1"/>
  </si>
  <si>
    <t>担当部署</t>
    <rPh sb="0" eb="4">
      <t>タントウブショ</t>
    </rPh>
    <phoneticPr fontId="1"/>
  </si>
  <si>
    <t>メールアドレス１</t>
    <phoneticPr fontId="1"/>
  </si>
  <si>
    <t>メールアドレス２</t>
  </si>
  <si>
    <t>メールアドレス３</t>
  </si>
  <si>
    <t>メールアドレス４</t>
  </si>
  <si>
    <t>備考１</t>
    <rPh sb="0" eb="2">
      <t>ビコウ</t>
    </rPh>
    <phoneticPr fontId="1"/>
  </si>
  <si>
    <t>備考２</t>
    <rPh sb="0" eb="2">
      <t>ビコウ</t>
    </rPh>
    <phoneticPr fontId="1"/>
  </si>
  <si>
    <t>備考３</t>
    <rPh sb="0" eb="2">
      <t>ビコウ</t>
    </rPh>
    <phoneticPr fontId="1"/>
  </si>
  <si>
    <t>備考４</t>
    <rPh sb="0" eb="2">
      <t>ビコウ</t>
    </rPh>
    <phoneticPr fontId="1"/>
  </si>
  <si>
    <t>備考５</t>
    <rPh sb="0" eb="2">
      <t>ビコウ</t>
    </rPh>
    <phoneticPr fontId="1"/>
  </si>
  <si>
    <t>備考６</t>
    <rPh sb="0" eb="2">
      <t>ビコウ</t>
    </rPh>
    <phoneticPr fontId="1"/>
  </si>
  <si>
    <t>試料名１</t>
    <rPh sb="0" eb="2">
      <t>シリョウ</t>
    </rPh>
    <rPh sb="2" eb="3">
      <t>メイ</t>
    </rPh>
    <phoneticPr fontId="1"/>
  </si>
  <si>
    <t>試料名２</t>
    <rPh sb="0" eb="2">
      <t>シリョウ</t>
    </rPh>
    <rPh sb="2" eb="3">
      <t>メイ</t>
    </rPh>
    <phoneticPr fontId="1"/>
  </si>
  <si>
    <t>試料名３</t>
    <rPh sb="0" eb="2">
      <t>シリョウ</t>
    </rPh>
    <rPh sb="2" eb="3">
      <t>メイ</t>
    </rPh>
    <phoneticPr fontId="1"/>
  </si>
  <si>
    <t>試料名４</t>
    <rPh sb="0" eb="2">
      <t>シリョウ</t>
    </rPh>
    <rPh sb="2" eb="3">
      <t>メイ</t>
    </rPh>
    <phoneticPr fontId="1"/>
  </si>
  <si>
    <t>試料名５</t>
    <rPh sb="0" eb="2">
      <t>シリョウ</t>
    </rPh>
    <rPh sb="2" eb="3">
      <t>メイ</t>
    </rPh>
    <phoneticPr fontId="1"/>
  </si>
  <si>
    <t>試料名６</t>
    <rPh sb="0" eb="2">
      <t>シリョウ</t>
    </rPh>
    <rPh sb="2" eb="3">
      <t>メイ</t>
    </rPh>
    <phoneticPr fontId="1"/>
  </si>
  <si>
    <t>試料名７</t>
    <rPh sb="0" eb="2">
      <t>シリョウ</t>
    </rPh>
    <rPh sb="2" eb="3">
      <t>メイ</t>
    </rPh>
    <phoneticPr fontId="1"/>
  </si>
  <si>
    <t>試料名８</t>
    <rPh sb="0" eb="2">
      <t>シリョウ</t>
    </rPh>
    <rPh sb="2" eb="3">
      <t>メイ</t>
    </rPh>
    <phoneticPr fontId="1"/>
  </si>
  <si>
    <t>試料名９</t>
    <rPh sb="0" eb="2">
      <t>シリョウ</t>
    </rPh>
    <rPh sb="2" eb="3">
      <t>メイ</t>
    </rPh>
    <phoneticPr fontId="1"/>
  </si>
  <si>
    <t>試料名１０</t>
    <rPh sb="0" eb="2">
      <t>シリョウ</t>
    </rPh>
    <rPh sb="2" eb="3">
      <t>メイ</t>
    </rPh>
    <phoneticPr fontId="1"/>
  </si>
  <si>
    <t>試料名１１</t>
    <rPh sb="0" eb="2">
      <t>シリョウ</t>
    </rPh>
    <rPh sb="2" eb="3">
      <t>メイ</t>
    </rPh>
    <phoneticPr fontId="1"/>
  </si>
  <si>
    <t>試料名１２</t>
    <rPh sb="0" eb="2">
      <t>シリョウ</t>
    </rPh>
    <rPh sb="2" eb="3">
      <t>メイ</t>
    </rPh>
    <phoneticPr fontId="1"/>
  </si>
  <si>
    <t>試料名１３</t>
    <rPh sb="0" eb="2">
      <t>シリョウ</t>
    </rPh>
    <rPh sb="2" eb="3">
      <t>メイ</t>
    </rPh>
    <phoneticPr fontId="1"/>
  </si>
  <si>
    <t>試料名１４</t>
    <rPh sb="0" eb="2">
      <t>シリョウ</t>
    </rPh>
    <rPh sb="2" eb="3">
      <t>メイ</t>
    </rPh>
    <phoneticPr fontId="1"/>
  </si>
  <si>
    <t>試料名１５</t>
    <rPh sb="0" eb="2">
      <t>シリョウ</t>
    </rPh>
    <rPh sb="2" eb="3">
      <t>メイ</t>
    </rPh>
    <phoneticPr fontId="1"/>
  </si>
  <si>
    <t>試料名１６</t>
    <rPh sb="0" eb="2">
      <t>シリョウ</t>
    </rPh>
    <rPh sb="2" eb="3">
      <t>メイ</t>
    </rPh>
    <phoneticPr fontId="1"/>
  </si>
  <si>
    <t>試料名１７</t>
    <rPh sb="0" eb="2">
      <t>シリョウ</t>
    </rPh>
    <rPh sb="2" eb="3">
      <t>メイ</t>
    </rPh>
    <phoneticPr fontId="1"/>
  </si>
  <si>
    <t>試料名１８</t>
    <rPh sb="0" eb="2">
      <t>シリョウ</t>
    </rPh>
    <rPh sb="2" eb="3">
      <t>メイ</t>
    </rPh>
    <phoneticPr fontId="1"/>
  </si>
  <si>
    <t>試料名１９</t>
    <rPh sb="0" eb="2">
      <t>シリョウ</t>
    </rPh>
    <rPh sb="2" eb="3">
      <t>メイ</t>
    </rPh>
    <phoneticPr fontId="1"/>
  </si>
  <si>
    <t>試料名２０</t>
    <rPh sb="0" eb="2">
      <t>シリョウ</t>
    </rPh>
    <rPh sb="2" eb="3">
      <t>メイ</t>
    </rPh>
    <phoneticPr fontId="1"/>
  </si>
  <si>
    <t>試料名２１</t>
    <rPh sb="0" eb="2">
      <t>シリョウ</t>
    </rPh>
    <rPh sb="2" eb="3">
      <t>メイ</t>
    </rPh>
    <phoneticPr fontId="1"/>
  </si>
  <si>
    <t>試料名２２</t>
    <rPh sb="0" eb="2">
      <t>シリョウ</t>
    </rPh>
    <rPh sb="2" eb="3">
      <t>メイ</t>
    </rPh>
    <phoneticPr fontId="1"/>
  </si>
  <si>
    <t>試料名２３</t>
    <rPh sb="0" eb="2">
      <t>シリョウ</t>
    </rPh>
    <rPh sb="2" eb="3">
      <t>メイ</t>
    </rPh>
    <phoneticPr fontId="1"/>
  </si>
  <si>
    <t>試料名２４</t>
    <rPh sb="0" eb="2">
      <t>シリョウ</t>
    </rPh>
    <rPh sb="2" eb="3">
      <t>メイ</t>
    </rPh>
    <phoneticPr fontId="1"/>
  </si>
  <si>
    <t>試料名２５</t>
    <rPh sb="0" eb="2">
      <t>シリョウ</t>
    </rPh>
    <rPh sb="2" eb="3">
      <t>メイ</t>
    </rPh>
    <phoneticPr fontId="1"/>
  </si>
  <si>
    <t>試料名２６</t>
    <rPh sb="0" eb="2">
      <t>シリョウ</t>
    </rPh>
    <rPh sb="2" eb="3">
      <t>メイ</t>
    </rPh>
    <phoneticPr fontId="1"/>
  </si>
  <si>
    <t>試料名２７</t>
    <rPh sb="0" eb="2">
      <t>シリョウ</t>
    </rPh>
    <rPh sb="2" eb="3">
      <t>メイ</t>
    </rPh>
    <phoneticPr fontId="1"/>
  </si>
  <si>
    <t>試料名２８</t>
    <rPh sb="0" eb="2">
      <t>シリョウ</t>
    </rPh>
    <rPh sb="2" eb="3">
      <t>メイ</t>
    </rPh>
    <phoneticPr fontId="1"/>
  </si>
  <si>
    <t>試料名２９</t>
    <rPh sb="0" eb="2">
      <t>シリョウ</t>
    </rPh>
    <rPh sb="2" eb="3">
      <t>メイ</t>
    </rPh>
    <phoneticPr fontId="1"/>
  </si>
  <si>
    <t>試料名３０</t>
    <rPh sb="0" eb="2">
      <t>シリョウ</t>
    </rPh>
    <rPh sb="2" eb="3">
      <t>メイ</t>
    </rPh>
    <phoneticPr fontId="1"/>
  </si>
  <si>
    <t>試料名３１</t>
    <rPh sb="0" eb="2">
      <t>シリョウ</t>
    </rPh>
    <rPh sb="2" eb="3">
      <t>メイ</t>
    </rPh>
    <phoneticPr fontId="1"/>
  </si>
  <si>
    <t>試料名３２</t>
    <rPh sb="0" eb="2">
      <t>シリョウ</t>
    </rPh>
    <rPh sb="2" eb="3">
      <t>メイ</t>
    </rPh>
    <phoneticPr fontId="1"/>
  </si>
  <si>
    <t>試料名３３</t>
    <rPh sb="0" eb="2">
      <t>シリョウ</t>
    </rPh>
    <rPh sb="2" eb="3">
      <t>メイ</t>
    </rPh>
    <phoneticPr fontId="1"/>
  </si>
  <si>
    <t>試料名３４</t>
    <rPh sb="0" eb="2">
      <t>シリョウ</t>
    </rPh>
    <rPh sb="2" eb="3">
      <t>メイ</t>
    </rPh>
    <phoneticPr fontId="1"/>
  </si>
  <si>
    <t>試料名３５</t>
    <rPh sb="0" eb="2">
      <t>シリョウ</t>
    </rPh>
    <rPh sb="2" eb="3">
      <t>メイ</t>
    </rPh>
    <phoneticPr fontId="1"/>
  </si>
  <si>
    <t>試料名３６</t>
    <rPh sb="0" eb="2">
      <t>シリョウ</t>
    </rPh>
    <rPh sb="2" eb="3">
      <t>メイ</t>
    </rPh>
    <phoneticPr fontId="1"/>
  </si>
  <si>
    <t>試料名３７</t>
    <rPh sb="0" eb="2">
      <t>シリョウ</t>
    </rPh>
    <rPh sb="2" eb="3">
      <t>メイ</t>
    </rPh>
    <phoneticPr fontId="1"/>
  </si>
  <si>
    <t>試料名３８</t>
    <rPh sb="0" eb="2">
      <t>シリョウ</t>
    </rPh>
    <rPh sb="2" eb="3">
      <t>メイ</t>
    </rPh>
    <phoneticPr fontId="1"/>
  </si>
  <si>
    <t>試料名３９</t>
    <rPh sb="0" eb="2">
      <t>シリョウ</t>
    </rPh>
    <rPh sb="2" eb="3">
      <t>メイ</t>
    </rPh>
    <phoneticPr fontId="1"/>
  </si>
  <si>
    <t>試料名４０</t>
    <rPh sb="0" eb="2">
      <t>シリョウ</t>
    </rPh>
    <rPh sb="2" eb="3">
      <t>メイ</t>
    </rPh>
    <phoneticPr fontId="1"/>
  </si>
  <si>
    <t>試料名４１</t>
    <rPh sb="0" eb="2">
      <t>シリョウ</t>
    </rPh>
    <rPh sb="2" eb="3">
      <t>メイ</t>
    </rPh>
    <phoneticPr fontId="1"/>
  </si>
  <si>
    <t>試料名４２</t>
    <rPh sb="0" eb="2">
      <t>シリョウ</t>
    </rPh>
    <rPh sb="2" eb="3">
      <t>メイ</t>
    </rPh>
    <phoneticPr fontId="1"/>
  </si>
  <si>
    <t>試料名４３</t>
    <rPh sb="0" eb="2">
      <t>シリョウ</t>
    </rPh>
    <rPh sb="2" eb="3">
      <t>メイ</t>
    </rPh>
    <phoneticPr fontId="1"/>
  </si>
  <si>
    <t>試料名４４</t>
    <rPh sb="0" eb="2">
      <t>シリョウ</t>
    </rPh>
    <rPh sb="2" eb="3">
      <t>メイ</t>
    </rPh>
    <phoneticPr fontId="1"/>
  </si>
  <si>
    <t>試料名４５</t>
    <rPh sb="0" eb="2">
      <t>シリョウ</t>
    </rPh>
    <rPh sb="2" eb="3">
      <t>メイ</t>
    </rPh>
    <phoneticPr fontId="1"/>
  </si>
  <si>
    <t>試料名４６</t>
    <rPh sb="0" eb="2">
      <t>シリョウ</t>
    </rPh>
    <rPh sb="2" eb="3">
      <t>メイ</t>
    </rPh>
    <phoneticPr fontId="1"/>
  </si>
  <si>
    <t>試料名４７</t>
    <rPh sb="0" eb="2">
      <t>シリョウ</t>
    </rPh>
    <rPh sb="2" eb="3">
      <t>メイ</t>
    </rPh>
    <phoneticPr fontId="1"/>
  </si>
  <si>
    <t>試料名４８</t>
    <rPh sb="0" eb="2">
      <t>シリョウ</t>
    </rPh>
    <rPh sb="2" eb="3">
      <t>メイ</t>
    </rPh>
    <phoneticPr fontId="1"/>
  </si>
  <si>
    <t>試料名４９</t>
    <rPh sb="0" eb="2">
      <t>シリョウ</t>
    </rPh>
    <rPh sb="2" eb="3">
      <t>メイ</t>
    </rPh>
    <phoneticPr fontId="1"/>
  </si>
  <si>
    <t>試料名５０</t>
    <rPh sb="0" eb="2">
      <t>シリョウ</t>
    </rPh>
    <rPh sb="2" eb="3">
      <t>メイ</t>
    </rPh>
    <phoneticPr fontId="1"/>
  </si>
  <si>
    <t>備考７</t>
    <rPh sb="0" eb="2">
      <t>ビコウ</t>
    </rPh>
    <phoneticPr fontId="1"/>
  </si>
  <si>
    <t>備考８</t>
    <rPh sb="0" eb="2">
      <t>ビコウ</t>
    </rPh>
    <phoneticPr fontId="1"/>
  </si>
  <si>
    <t>備考９</t>
    <rPh sb="0" eb="2">
      <t>ビコウ</t>
    </rPh>
    <phoneticPr fontId="1"/>
  </si>
  <si>
    <t>担当者名</t>
    <rPh sb="0" eb="3">
      <t>タントウシャ</t>
    </rPh>
    <rPh sb="3" eb="4">
      <t>メイ</t>
    </rPh>
    <phoneticPr fontId="1"/>
  </si>
  <si>
    <t>採取日</t>
    <rPh sb="0" eb="3">
      <t>サイシュビ</t>
    </rPh>
    <phoneticPr fontId="1"/>
  </si>
  <si>
    <t>TEL</t>
    <phoneticPr fontId="1"/>
  </si>
  <si>
    <t>FAX</t>
    <phoneticPr fontId="1"/>
  </si>
  <si>
    <t>報告書宛先</t>
    <phoneticPr fontId="1"/>
  </si>
  <si>
    <t>結果連絡</t>
    <rPh sb="0" eb="2">
      <t>ケッカ</t>
    </rPh>
    <phoneticPr fontId="1"/>
  </si>
  <si>
    <t>部</t>
    <rPh sb="0" eb="1">
      <t>ブ</t>
    </rPh>
    <phoneticPr fontId="1"/>
  </si>
  <si>
    <t>分析項目</t>
    <rPh sb="0" eb="2">
      <t>ブンセキ</t>
    </rPh>
    <rPh sb="2" eb="4">
      <t>コウモク</t>
    </rPh>
    <phoneticPr fontId="1"/>
  </si>
  <si>
    <t>試料1</t>
    <rPh sb="0" eb="2">
      <t>シリョウ</t>
    </rPh>
    <phoneticPr fontId="1"/>
  </si>
  <si>
    <t>試料2</t>
    <rPh sb="0" eb="2">
      <t>シリョウ</t>
    </rPh>
    <phoneticPr fontId="1"/>
  </si>
  <si>
    <t>試料3</t>
    <rPh sb="0" eb="2">
      <t>シリョウ</t>
    </rPh>
    <phoneticPr fontId="1"/>
  </si>
  <si>
    <t>試料4</t>
    <rPh sb="0" eb="2">
      <t>シリョウ</t>
    </rPh>
    <phoneticPr fontId="1"/>
  </si>
  <si>
    <t>試料5</t>
    <rPh sb="0" eb="2">
      <t>シリョウ</t>
    </rPh>
    <phoneticPr fontId="1"/>
  </si>
  <si>
    <t>試料6</t>
    <rPh sb="0" eb="2">
      <t>シリョウ</t>
    </rPh>
    <phoneticPr fontId="1"/>
  </si>
  <si>
    <t>試料7</t>
    <rPh sb="0" eb="2">
      <t>シリョウ</t>
    </rPh>
    <phoneticPr fontId="1"/>
  </si>
  <si>
    <t>試料8</t>
    <rPh sb="0" eb="2">
      <t>シリョウ</t>
    </rPh>
    <phoneticPr fontId="1"/>
  </si>
  <si>
    <t>試料9</t>
    <rPh sb="0" eb="2">
      <t>シリョウ</t>
    </rPh>
    <phoneticPr fontId="1"/>
  </si>
  <si>
    <t>試料10</t>
    <rPh sb="0" eb="2">
      <t>シリョウ</t>
    </rPh>
    <phoneticPr fontId="1"/>
  </si>
  <si>
    <t>速報不要</t>
    <rPh sb="0" eb="2">
      <t>ソクホウ</t>
    </rPh>
    <rPh sb="2" eb="4">
      <t>フヨウ</t>
    </rPh>
    <phoneticPr fontId="1"/>
  </si>
  <si>
    <t>MAIL</t>
    <phoneticPr fontId="1"/>
  </si>
  <si>
    <t>FAX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</si>
  <si>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</si>
  <si>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</si>
  <si>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</si>
  <si>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</si>
  <si>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</si>
  <si>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</si>
  <si>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</si>
  <si>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</si>
  <si>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</si>
  <si>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</si>
  <si>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</si>
  <si>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</si>
  <si>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</si>
  <si>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</si>
  <si>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</si>
  <si>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</si>
  <si>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</si>
  <si>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</si>
  <si>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</si>
  <si>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試料返却</t>
    <rPh sb="0" eb="2">
      <t>シリョウ</t>
    </rPh>
    <rPh sb="2" eb="4">
      <t>ヘンキャク</t>
    </rPh>
    <phoneticPr fontId="1"/>
  </si>
  <si>
    <t>返却が必要</t>
    <phoneticPr fontId="1"/>
  </si>
  <si>
    <t>返却不要</t>
    <rPh sb="0" eb="2">
      <t>ヘンキャク</t>
    </rPh>
    <rPh sb="2" eb="4">
      <t>フヨウ</t>
    </rPh>
    <phoneticPr fontId="1"/>
  </si>
  <si>
    <t>※返却不要の場合でも、処分できないものは返却させていただきます。</t>
    <rPh sb="1" eb="3">
      <t>ヘンキャク</t>
    </rPh>
    <rPh sb="3" eb="5">
      <t>フヨウ</t>
    </rPh>
    <rPh sb="6" eb="8">
      <t>バアイ</t>
    </rPh>
    <rPh sb="11" eb="13">
      <t>ショブン</t>
    </rPh>
    <rPh sb="20" eb="22">
      <t>ヘンキャク</t>
    </rPh>
    <phoneticPr fontId="1"/>
  </si>
  <si>
    <t>ご担当者</t>
  </si>
  <si>
    <t>〒</t>
  </si>
  <si>
    <t>TEL</t>
    <phoneticPr fontId="1"/>
  </si>
  <si>
    <t>Mail</t>
  </si>
  <si>
    <t>FAX</t>
  </si>
  <si>
    <t>部数</t>
  </si>
  <si>
    <t>件名</t>
  </si>
  <si>
    <t>報告書宛先</t>
  </si>
  <si>
    <t>試料名</t>
    <rPh sb="0" eb="2">
      <t>シリョウ</t>
    </rPh>
    <rPh sb="2" eb="3">
      <t>メイ</t>
    </rPh>
    <phoneticPr fontId="1"/>
  </si>
  <si>
    <t>速報</t>
    <rPh sb="0" eb="2">
      <t>ソクホウ</t>
    </rPh>
    <phoneticPr fontId="1"/>
  </si>
  <si>
    <t>定性納期/営業納期</t>
    <rPh sb="0" eb="4">
      <t>テイセイノウキ</t>
    </rPh>
    <rPh sb="5" eb="7">
      <t>エイギョウ</t>
    </rPh>
    <rPh sb="7" eb="9">
      <t>ノウキ</t>
    </rPh>
    <phoneticPr fontId="1"/>
  </si>
  <si>
    <t>定量納期/発行納期</t>
    <rPh sb="0" eb="4">
      <t>テイリョウノウキ</t>
    </rPh>
    <rPh sb="5" eb="7">
      <t>ハッコウ</t>
    </rPh>
    <phoneticPr fontId="1"/>
  </si>
  <si>
    <t>顕微鏡写真</t>
    <rPh sb="0" eb="5">
      <t>ケンビキョウシャシン</t>
    </rPh>
    <phoneticPr fontId="1"/>
  </si>
  <si>
    <t>分析項目数</t>
    <rPh sb="0" eb="2">
      <t>ブンセキ</t>
    </rPh>
    <rPh sb="2" eb="4">
      <t>コウモク</t>
    </rPh>
    <rPh sb="4" eb="5">
      <t>スウ</t>
    </rPh>
    <phoneticPr fontId="1"/>
  </si>
  <si>
    <t>セルDB93以降に設定した分析項目数</t>
    <rPh sb="6" eb="8">
      <t>イコウ</t>
    </rPh>
    <rPh sb="9" eb="11">
      <t>セッテイ</t>
    </rPh>
    <rPh sb="13" eb="15">
      <t>ブンセキ</t>
    </rPh>
    <rPh sb="15" eb="17">
      <t>コウモク</t>
    </rPh>
    <rPh sb="17" eb="18">
      <t>スウ</t>
    </rPh>
    <phoneticPr fontId="1"/>
  </si>
  <si>
    <t>JIS A 1481-1</t>
    <phoneticPr fontId="1"/>
  </si>
  <si>
    <t>分析区分CD(3桁)-分析項目CD(5桁)</t>
    <rPh sb="0" eb="2">
      <t>ブンセキ</t>
    </rPh>
    <rPh sb="2" eb="4">
      <t>クブン</t>
    </rPh>
    <rPh sb="8" eb="9">
      <t>ケタ</t>
    </rPh>
    <rPh sb="11" eb="13">
      <t>ブンセキ</t>
    </rPh>
    <rPh sb="13" eb="15">
      <t>コウモク</t>
    </rPh>
    <rPh sb="19" eb="20">
      <t>ケタ</t>
    </rPh>
    <phoneticPr fontId="1"/>
  </si>
  <si>
    <t>JIS A 1481-2</t>
    <phoneticPr fontId="1"/>
  </si>
  <si>
    <t>JIS A 1481-3</t>
    <phoneticPr fontId="1"/>
  </si>
  <si>
    <t>JIS A 1481-4</t>
    <phoneticPr fontId="1"/>
  </si>
  <si>
    <t>JIS A 1481-5</t>
    <phoneticPr fontId="1"/>
  </si>
  <si>
    <t>RCF</t>
    <phoneticPr fontId="1"/>
  </si>
  <si>
    <t>遊離ケイ酸</t>
    <rPh sb="0" eb="2">
      <t>ユウリ</t>
    </rPh>
    <rPh sb="4" eb="5">
      <t>サン</t>
    </rPh>
    <phoneticPr fontId="1"/>
  </si>
  <si>
    <t>EPA法</t>
    <phoneticPr fontId="1"/>
  </si>
  <si>
    <t>蛇紋石（鉱物等）</t>
    <phoneticPr fontId="1"/>
  </si>
  <si>
    <t xml:space="preserve">SEM/EDX分析(処理水分析) </t>
    <rPh sb="10" eb="12">
      <t>ショリ</t>
    </rPh>
    <rPh sb="12" eb="13">
      <t>スイ</t>
    </rPh>
    <phoneticPr fontId="1"/>
  </si>
  <si>
    <t>土壌中の石綿定性分析</t>
    <phoneticPr fontId="1"/>
  </si>
  <si>
    <t>分析項目1</t>
    <rPh sb="0" eb="4">
      <t>ブンセキコウモク</t>
    </rPh>
    <phoneticPr fontId="6"/>
  </si>
  <si>
    <t>顧客/宛先/その他</t>
    <rPh sb="0" eb="2">
      <t>コキャク</t>
    </rPh>
    <rPh sb="3" eb="5">
      <t>アテサキ</t>
    </rPh>
    <rPh sb="8" eb="9">
      <t>タ</t>
    </rPh>
    <phoneticPr fontId="6"/>
  </si>
  <si>
    <t>分析項目2</t>
    <rPh sb="0" eb="4">
      <t>ブンセキコウモク</t>
    </rPh>
    <phoneticPr fontId="6"/>
  </si>
  <si>
    <t>会社名</t>
    <rPh sb="0" eb="3">
      <t>カイシャメイ</t>
    </rPh>
    <phoneticPr fontId="6"/>
  </si>
  <si>
    <t>分析項目3</t>
    <rPh sb="0" eb="4">
      <t>ブンセキコウモク</t>
    </rPh>
    <phoneticPr fontId="6"/>
  </si>
  <si>
    <t>担当部署</t>
    <rPh sb="0" eb="4">
      <t>タントウブショ</t>
    </rPh>
    <phoneticPr fontId="6"/>
  </si>
  <si>
    <t>分析項目4</t>
    <rPh sb="0" eb="4">
      <t>ブンセキコウモク</t>
    </rPh>
    <phoneticPr fontId="6"/>
  </si>
  <si>
    <t>担当者名</t>
    <phoneticPr fontId="6"/>
  </si>
  <si>
    <t>分析項目5</t>
    <rPh sb="0" eb="4">
      <t>ブンセキコウモク</t>
    </rPh>
    <phoneticPr fontId="6"/>
  </si>
  <si>
    <t>会社名1</t>
    <rPh sb="0" eb="3">
      <t>カイシャメイ</t>
    </rPh>
    <phoneticPr fontId="6"/>
  </si>
  <si>
    <t>分析項目6</t>
    <rPh sb="0" eb="4">
      <t>ブンセキコウモク</t>
    </rPh>
    <phoneticPr fontId="6"/>
  </si>
  <si>
    <t>郵便番号1</t>
    <rPh sb="0" eb="4">
      <t>ユウビンバンゴウ</t>
    </rPh>
    <phoneticPr fontId="6"/>
  </si>
  <si>
    <t>分析項目7</t>
    <rPh sb="0" eb="4">
      <t>ブンセキコウモク</t>
    </rPh>
    <phoneticPr fontId="6"/>
  </si>
  <si>
    <t>住所1</t>
    <rPh sb="0" eb="2">
      <t>ジュウショ</t>
    </rPh>
    <phoneticPr fontId="6"/>
  </si>
  <si>
    <t>分析項目8</t>
    <rPh sb="0" eb="4">
      <t>ブンセキコウモク</t>
    </rPh>
    <phoneticPr fontId="6"/>
  </si>
  <si>
    <t>部署1</t>
    <rPh sb="0" eb="2">
      <t>ブショ</t>
    </rPh>
    <phoneticPr fontId="6"/>
  </si>
  <si>
    <t>分析項目9</t>
    <rPh sb="0" eb="4">
      <t>ブンセキコウモク</t>
    </rPh>
    <phoneticPr fontId="6"/>
  </si>
  <si>
    <t>担当者1</t>
    <rPh sb="0" eb="3">
      <t>タントウシャ</t>
    </rPh>
    <phoneticPr fontId="6"/>
  </si>
  <si>
    <t>分析項目10</t>
    <rPh sb="0" eb="4">
      <t>ブンセキコウモク</t>
    </rPh>
    <phoneticPr fontId="6"/>
  </si>
  <si>
    <t>TEL1</t>
    <phoneticPr fontId="6"/>
  </si>
  <si>
    <t>分析項目11</t>
    <rPh sb="0" eb="4">
      <t>ブンセキコウモク</t>
    </rPh>
    <phoneticPr fontId="6"/>
  </si>
  <si>
    <t>会社名2</t>
    <rPh sb="0" eb="3">
      <t>カイシャメイ</t>
    </rPh>
    <phoneticPr fontId="6"/>
  </si>
  <si>
    <t>分析項目12</t>
    <rPh sb="0" eb="4">
      <t>ブンセキコウモク</t>
    </rPh>
    <phoneticPr fontId="6"/>
  </si>
  <si>
    <t>郵便番号2</t>
    <rPh sb="0" eb="4">
      <t>ユウビンバンゴウ</t>
    </rPh>
    <phoneticPr fontId="6"/>
  </si>
  <si>
    <t>分析項目13</t>
    <rPh sb="0" eb="4">
      <t>ブンセキコウモク</t>
    </rPh>
    <phoneticPr fontId="6"/>
  </si>
  <si>
    <t>住所2</t>
    <rPh sb="0" eb="2">
      <t>ジュウショ</t>
    </rPh>
    <phoneticPr fontId="6"/>
  </si>
  <si>
    <t>分析項目14</t>
    <rPh sb="0" eb="4">
      <t>ブンセキコウモク</t>
    </rPh>
    <phoneticPr fontId="6"/>
  </si>
  <si>
    <t>部署2</t>
    <rPh sb="0" eb="2">
      <t>ブショ</t>
    </rPh>
    <phoneticPr fontId="6"/>
  </si>
  <si>
    <t>分析項目15</t>
    <rPh sb="0" eb="4">
      <t>ブンセキコウモク</t>
    </rPh>
    <phoneticPr fontId="6"/>
  </si>
  <si>
    <t>担当者2</t>
    <rPh sb="0" eb="3">
      <t>タントウシャ</t>
    </rPh>
    <phoneticPr fontId="6"/>
  </si>
  <si>
    <t>分析項目16</t>
    <rPh sb="0" eb="4">
      <t>ブンセキコウモク</t>
    </rPh>
    <phoneticPr fontId="6"/>
  </si>
  <si>
    <t>TEL2</t>
  </si>
  <si>
    <t>分析項目17</t>
    <rPh sb="0" eb="4">
      <t>ブンセキコウモク</t>
    </rPh>
    <phoneticPr fontId="6"/>
  </si>
  <si>
    <t>分析項目18</t>
    <rPh sb="0" eb="4">
      <t>ブンセキコウモク</t>
    </rPh>
    <phoneticPr fontId="6"/>
  </si>
  <si>
    <t>分析項目19</t>
    <rPh sb="0" eb="4">
      <t>ブンセキコウモク</t>
    </rPh>
    <phoneticPr fontId="6"/>
  </si>
  <si>
    <t>分析項目20</t>
    <rPh sb="0" eb="4">
      <t>ブンセキコウモク</t>
    </rPh>
    <phoneticPr fontId="6"/>
  </si>
  <si>
    <t>分析項目21</t>
    <rPh sb="0" eb="4">
      <t>ブンセキコウモク</t>
    </rPh>
    <phoneticPr fontId="6"/>
  </si>
  <si>
    <t>分析項目22</t>
    <rPh sb="0" eb="4">
      <t>ブンセキコウモク</t>
    </rPh>
    <phoneticPr fontId="6"/>
  </si>
  <si>
    <t>分析項目23</t>
    <rPh sb="0" eb="4">
      <t>ブンセキコウモク</t>
    </rPh>
    <phoneticPr fontId="6"/>
  </si>
  <si>
    <t>分析項目24</t>
    <rPh sb="0" eb="4">
      <t>ブンセキコウモク</t>
    </rPh>
    <phoneticPr fontId="6"/>
  </si>
  <si>
    <t>分析項目25</t>
    <rPh sb="0" eb="4">
      <t>ブンセキコウモク</t>
    </rPh>
    <phoneticPr fontId="6"/>
  </si>
  <si>
    <t>分析項目26</t>
    <rPh sb="0" eb="4">
      <t>ブンセキコウモク</t>
    </rPh>
    <phoneticPr fontId="6"/>
  </si>
  <si>
    <t>分析項目27</t>
    <rPh sb="0" eb="4">
      <t>ブンセキコウモク</t>
    </rPh>
    <phoneticPr fontId="6"/>
  </si>
  <si>
    <t>分析項目28</t>
    <rPh sb="0" eb="4">
      <t>ブンセキコウモク</t>
    </rPh>
    <phoneticPr fontId="6"/>
  </si>
  <si>
    <t>分析項目29</t>
    <rPh sb="0" eb="4">
      <t>ブンセキコウモク</t>
    </rPh>
    <phoneticPr fontId="6"/>
  </si>
  <si>
    <t>分析項目30</t>
    <rPh sb="0" eb="4">
      <t>ブンセキコウモク</t>
    </rPh>
    <phoneticPr fontId="6"/>
  </si>
  <si>
    <t>分析項目31</t>
    <rPh sb="0" eb="4">
      <t>ブンセキコウモク</t>
    </rPh>
    <phoneticPr fontId="6"/>
  </si>
  <si>
    <t>分析項目32</t>
    <rPh sb="0" eb="4">
      <t>ブンセキコウモク</t>
    </rPh>
    <phoneticPr fontId="6"/>
  </si>
  <si>
    <t>分析項目33</t>
    <rPh sb="0" eb="4">
      <t>ブンセキコウモク</t>
    </rPh>
    <phoneticPr fontId="6"/>
  </si>
  <si>
    <t>分析項目34</t>
    <rPh sb="0" eb="4">
      <t>ブンセキコウモク</t>
    </rPh>
    <phoneticPr fontId="6"/>
  </si>
  <si>
    <t>分析項目35</t>
    <rPh sb="0" eb="4">
      <t>ブンセキコウモク</t>
    </rPh>
    <phoneticPr fontId="6"/>
  </si>
  <si>
    <t>分析項目36</t>
    <rPh sb="0" eb="4">
      <t>ブンセキコウモク</t>
    </rPh>
    <phoneticPr fontId="6"/>
  </si>
  <si>
    <t>分析項目37</t>
    <rPh sb="0" eb="4">
      <t>ブンセキコウモク</t>
    </rPh>
    <phoneticPr fontId="6"/>
  </si>
  <si>
    <t>分析項目38</t>
    <rPh sb="0" eb="4">
      <t>ブンセキコウモク</t>
    </rPh>
    <phoneticPr fontId="6"/>
  </si>
  <si>
    <t>分析項目39</t>
    <rPh sb="0" eb="4">
      <t>ブンセキコウモク</t>
    </rPh>
    <phoneticPr fontId="6"/>
  </si>
  <si>
    <t>分析項目40</t>
    <rPh sb="0" eb="4">
      <t>ブンセキコウモク</t>
    </rPh>
    <phoneticPr fontId="6"/>
  </si>
  <si>
    <t>分析項目41</t>
    <rPh sb="0" eb="4">
      <t>ブンセキコウモク</t>
    </rPh>
    <phoneticPr fontId="6"/>
  </si>
  <si>
    <t>分析項目42</t>
    <rPh sb="0" eb="4">
      <t>ブンセキコウモク</t>
    </rPh>
    <phoneticPr fontId="6"/>
  </si>
  <si>
    <t>分析項目43</t>
    <rPh sb="0" eb="4">
      <t>ブンセキコウモク</t>
    </rPh>
    <phoneticPr fontId="6"/>
  </si>
  <si>
    <t>分析項目44</t>
    <rPh sb="0" eb="4">
      <t>ブンセキコウモク</t>
    </rPh>
    <phoneticPr fontId="6"/>
  </si>
  <si>
    <t>分析項目45</t>
    <rPh sb="0" eb="4">
      <t>ブンセキコウモク</t>
    </rPh>
    <phoneticPr fontId="6"/>
  </si>
  <si>
    <t>分析項目46</t>
    <rPh sb="0" eb="4">
      <t>ブンセキコウモク</t>
    </rPh>
    <phoneticPr fontId="6"/>
  </si>
  <si>
    <t>分析項目47</t>
    <rPh sb="0" eb="4">
      <t>ブンセキコウモク</t>
    </rPh>
    <phoneticPr fontId="6"/>
  </si>
  <si>
    <t>分析項目48</t>
    <rPh sb="0" eb="4">
      <t>ブンセキコウモク</t>
    </rPh>
    <phoneticPr fontId="6"/>
  </si>
  <si>
    <t>分析項目49</t>
    <rPh sb="0" eb="4">
      <t>ブンセキコウモク</t>
    </rPh>
    <phoneticPr fontId="6"/>
  </si>
  <si>
    <t>分析項目50</t>
    <rPh sb="0" eb="4">
      <t>ブンセキコウモク</t>
    </rPh>
    <phoneticPr fontId="6"/>
  </si>
  <si>
    <t>分析項目51</t>
    <rPh sb="0" eb="4">
      <t>ブンセキコウモク</t>
    </rPh>
    <phoneticPr fontId="6"/>
  </si>
  <si>
    <t>分析項目52</t>
    <rPh sb="0" eb="4">
      <t>ブンセキコウモク</t>
    </rPh>
    <phoneticPr fontId="6"/>
  </si>
  <si>
    <t>分析項目53</t>
    <rPh sb="0" eb="4">
      <t>ブンセキコウモク</t>
    </rPh>
    <phoneticPr fontId="6"/>
  </si>
  <si>
    <t>分析項目54</t>
    <rPh sb="0" eb="4">
      <t>ブンセキコウモク</t>
    </rPh>
    <phoneticPr fontId="6"/>
  </si>
  <si>
    <t>分析項目55</t>
    <rPh sb="0" eb="4">
      <t>ブンセキコウモク</t>
    </rPh>
    <phoneticPr fontId="6"/>
  </si>
  <si>
    <t>分析項目56</t>
    <rPh sb="0" eb="4">
      <t>ブンセキコウモク</t>
    </rPh>
    <phoneticPr fontId="6"/>
  </si>
  <si>
    <t>分析項目57</t>
    <rPh sb="0" eb="4">
      <t>ブンセキコウモク</t>
    </rPh>
    <phoneticPr fontId="6"/>
  </si>
  <si>
    <t>分析項目58</t>
    <rPh sb="0" eb="4">
      <t>ブンセキコウモク</t>
    </rPh>
    <phoneticPr fontId="6"/>
  </si>
  <si>
    <t>分析項目59</t>
    <rPh sb="0" eb="4">
      <t>ブンセキコウモク</t>
    </rPh>
    <phoneticPr fontId="6"/>
  </si>
  <si>
    <t>分析項目60</t>
    <rPh sb="0" eb="4">
      <t>ブンセキコウモク</t>
    </rPh>
    <phoneticPr fontId="6"/>
  </si>
  <si>
    <t>715-12102</t>
    <phoneticPr fontId="1"/>
  </si>
  <si>
    <t>715-10202</t>
    <phoneticPr fontId="1"/>
  </si>
  <si>
    <t>715-10242</t>
    <phoneticPr fontId="1"/>
  </si>
  <si>
    <t>715-10082</t>
    <phoneticPr fontId="1"/>
  </si>
  <si>
    <t>715-10012</t>
    <phoneticPr fontId="1"/>
  </si>
  <si>
    <t>715-10062</t>
    <phoneticPr fontId="1"/>
  </si>
  <si>
    <t>※希望速報期限を入力してください。なければ、空白にしてください。</t>
    <rPh sb="1" eb="3">
      <t>キボウ</t>
    </rPh>
    <rPh sb="3" eb="7">
      <t>ソクホウキゲン</t>
    </rPh>
    <rPh sb="8" eb="10">
      <t>ニュウリョク</t>
    </rPh>
    <rPh sb="22" eb="24">
      <t>クウハク</t>
    </rPh>
    <phoneticPr fontId="1"/>
  </si>
  <si>
    <t>採取日：</t>
    <phoneticPr fontId="1"/>
  </si>
  <si>
    <t>[無水/無未燃物]二酸化ケイ素（SiO）</t>
  </si>
  <si>
    <t>[無水/無未燃物]酸化鉄（FeO）</t>
  </si>
  <si>
    <t>[無水/無未燃物]酸化アルミニウム（AlO）</t>
  </si>
  <si>
    <t>[無水/無未燃物]酸化カルシウム（CaO）</t>
  </si>
  <si>
    <t>[無水/無未燃物]酸化マグネシウム（MgO）</t>
  </si>
  <si>
    <t>[無水/無未燃物]三酸化硫黄（SO）</t>
  </si>
  <si>
    <t>[無水/無未燃物]五酸化二リン（PO）</t>
  </si>
  <si>
    <t>[無水/無未燃物]酸化マンガン（MnO）</t>
  </si>
  <si>
    <t>[無水/無未燃物]酸化チタン（TiO）</t>
  </si>
  <si>
    <t>[無水/無未燃物]五酸化バナジウム（VO）</t>
  </si>
  <si>
    <t>[無水/無未燃物]酸化ナトリウム（NaO）</t>
  </si>
  <si>
    <t>[無水/無未燃物]酸化カリウム（KO）</t>
  </si>
  <si>
    <t>[無水]融点</t>
  </si>
  <si>
    <t>項　　　　　　目</t>
    <rPh sb="0" eb="1">
      <t>コウ</t>
    </rPh>
    <rPh sb="7" eb="8">
      <t>メ</t>
    </rPh>
    <phoneticPr fontId="1"/>
  </si>
  <si>
    <t>チェック</t>
    <phoneticPr fontId="1"/>
  </si>
  <si>
    <t>コード</t>
    <phoneticPr fontId="1"/>
  </si>
  <si>
    <t>[無水]未燃分</t>
    <phoneticPr fontId="1"/>
  </si>
  <si>
    <t>依頼者情報</t>
    <rPh sb="0" eb="3">
      <t>イライシャ</t>
    </rPh>
    <rPh sb="3" eb="5">
      <t>ジョウホウ</t>
    </rPh>
    <phoneticPr fontId="1"/>
  </si>
  <si>
    <t>報告書情報</t>
    <rPh sb="0" eb="3">
      <t>ホウコクショ</t>
    </rPh>
    <rPh sb="3" eb="5">
      <t>ジョウホウ</t>
    </rPh>
    <phoneticPr fontId="1"/>
  </si>
  <si>
    <t>試料名</t>
    <rPh sb="0" eb="3">
      <t>シリョウメイ</t>
    </rPh>
    <phoneticPr fontId="1"/>
  </si>
  <si>
    <t>14</t>
    <phoneticPr fontId="1"/>
  </si>
  <si>
    <t>　　　項　目　リ　ス　ト　　　</t>
    <rPh sb="3" eb="4">
      <t>コウ</t>
    </rPh>
    <rPh sb="5" eb="6">
      <t>メ</t>
    </rPh>
    <phoneticPr fontId="1"/>
  </si>
  <si>
    <t xml:space="preserve">備　　　考 </t>
    <rPh sb="0" eb="1">
      <t>ビ</t>
    </rPh>
    <rPh sb="4" eb="5">
      <t>コウ</t>
    </rPh>
    <phoneticPr fontId="1"/>
  </si>
  <si>
    <t>※報告書に記載されます。なければ空白にしてください。</t>
    <rPh sb="1" eb="4">
      <t>ホウコクショ</t>
    </rPh>
    <rPh sb="5" eb="7">
      <t>キサイ</t>
    </rPh>
    <rPh sb="16" eb="18">
      <t>クウハク</t>
    </rPh>
    <phoneticPr fontId="1"/>
  </si>
  <si>
    <t>燃 料 分 析 依 頼 書　</t>
    <rPh sb="0" eb="1">
      <t>ネン</t>
    </rPh>
    <rPh sb="2" eb="3">
      <t>リョウ</t>
    </rPh>
    <phoneticPr fontId="1"/>
  </si>
  <si>
    <t>試料種類</t>
    <rPh sb="0" eb="2">
      <t>シリョウ</t>
    </rPh>
    <rPh sb="2" eb="4">
      <t>シュルイ</t>
    </rPh>
    <phoneticPr fontId="1"/>
  </si>
  <si>
    <t>[気乾]灰分</t>
  </si>
  <si>
    <t>[無水]灰分</t>
  </si>
  <si>
    <t>[気乾]揮発分</t>
  </si>
  <si>
    <t>[無水]揮発分</t>
  </si>
  <si>
    <t>[気乾]固定炭素</t>
  </si>
  <si>
    <t>[無水]固定炭素</t>
  </si>
  <si>
    <t>[無水]炭素（C）</t>
  </si>
  <si>
    <t>[無水]水素（H）</t>
  </si>
  <si>
    <t>[無水]窒素（N）</t>
  </si>
  <si>
    <t>[無水]酸素（O）</t>
  </si>
  <si>
    <t>[気乾]全硫黄（T-S）</t>
  </si>
  <si>
    <t>[無水]全硫黄（T-S）</t>
  </si>
  <si>
    <t>[無水]燃焼性-硫黄（S）</t>
  </si>
  <si>
    <t>[無水]全塩素（T-Cl）</t>
  </si>
  <si>
    <t>[無水]燃焼性-塩素（Cl）</t>
    <phoneticPr fontId="1"/>
  </si>
  <si>
    <t>[到着]フッ素（F）</t>
  </si>
  <si>
    <r>
      <t>[気乾]固有水分</t>
    </r>
    <r>
      <rPr>
        <vertAlign val="superscript"/>
        <sz val="12"/>
        <rFont val="ＭＳ ゴシック"/>
        <family val="3"/>
        <charset val="128"/>
      </rPr>
      <t>※</t>
    </r>
    <r>
      <rPr>
        <sz val="12"/>
        <rFont val="ＭＳ ゴシック"/>
        <family val="3"/>
        <charset val="128"/>
      </rPr>
      <t>気乾水分と同じ</t>
    </r>
    <rPh sb="9" eb="13">
      <t>キカンスイブン</t>
    </rPh>
    <rPh sb="14" eb="15">
      <t>オナ</t>
    </rPh>
    <phoneticPr fontId="1"/>
  </si>
  <si>
    <t>[無水]低位発熱量</t>
  </si>
  <si>
    <t>[到着]全水分</t>
  </si>
  <si>
    <t>[気乾]水分</t>
  </si>
  <si>
    <t>[無水]灰分(550℃)</t>
  </si>
  <si>
    <t>[無水]硫黄（S）</t>
  </si>
  <si>
    <t>[無水]燃焼性硫黄</t>
  </si>
  <si>
    <t>[無水]不燃性硫黄</t>
  </si>
  <si>
    <t>[無水]臭素（Br）</t>
  </si>
  <si>
    <t>[無水/無未燃物]軟化点</t>
  </si>
  <si>
    <t>[無水/無未燃物]融点</t>
  </si>
  <si>
    <t>[無水/無未燃物]全塩素（T-Cl）</t>
  </si>
  <si>
    <t>[無水/無未燃物]アルミニウム（Al）</t>
  </si>
  <si>
    <t>[無水/無未燃物]金属アルミニウム（M-Al）</t>
  </si>
  <si>
    <t>[無水/無未燃物]ナトリウム（Na）</t>
  </si>
  <si>
    <t>[無水/無未燃物]カリウム（K）</t>
  </si>
  <si>
    <t>石炭灰リスト</t>
    <phoneticPr fontId="1"/>
  </si>
  <si>
    <t>石炭リスト</t>
    <phoneticPr fontId="1"/>
  </si>
  <si>
    <t>[無水]高位発熱量</t>
    <phoneticPr fontId="1"/>
  </si>
  <si>
    <t>RPFリスト</t>
    <phoneticPr fontId="1"/>
  </si>
  <si>
    <t>RPF灰リスト</t>
    <rPh sb="3" eb="4">
      <t>ハイ</t>
    </rPh>
    <phoneticPr fontId="1"/>
  </si>
  <si>
    <t>(例)2023/1/1</t>
    <rPh sb="1" eb="2">
      <t>レイ</t>
    </rPh>
    <phoneticPr fontId="1"/>
  </si>
  <si>
    <t>(例)1/1</t>
    <rPh sb="1" eb="2">
      <t>レイ</t>
    </rPh>
    <phoneticPr fontId="1"/>
  </si>
  <si>
    <t>分析項目(各リストから選択してください。)</t>
    <rPh sb="0" eb="2">
      <t>ブンセキ</t>
    </rPh>
    <rPh sb="2" eb="4">
      <t>コウモク</t>
    </rPh>
    <rPh sb="5" eb="6">
      <t>カク</t>
    </rPh>
    <rPh sb="11" eb="13">
      <t>センタク</t>
    </rPh>
    <phoneticPr fontId="1"/>
  </si>
  <si>
    <t>採取日・施設名・採取者等の記載が必要な場合及びご要望は、備考欄に記載をお願いします。</t>
    <rPh sb="0" eb="2">
      <t>サイシュ</t>
    </rPh>
    <rPh sb="2" eb="3">
      <t>ビ</t>
    </rPh>
    <rPh sb="4" eb="6">
      <t>シセツ</t>
    </rPh>
    <rPh sb="6" eb="7">
      <t>メイ</t>
    </rPh>
    <rPh sb="8" eb="10">
      <t>サイシュ</t>
    </rPh>
    <rPh sb="10" eb="11">
      <t>シャ</t>
    </rPh>
    <rPh sb="11" eb="12">
      <t>トウ</t>
    </rPh>
    <rPh sb="13" eb="15">
      <t>キサイ</t>
    </rPh>
    <rPh sb="16" eb="18">
      <t>ヒツヨウ</t>
    </rPh>
    <rPh sb="19" eb="21">
      <t>バアイ</t>
    </rPh>
    <rPh sb="21" eb="22">
      <t>オヨ</t>
    </rPh>
    <rPh sb="24" eb="26">
      <t>ヨウボウ</t>
    </rPh>
    <rPh sb="28" eb="30">
      <t>ビコウ</t>
    </rPh>
    <rPh sb="30" eb="31">
      <t>ラン</t>
    </rPh>
    <rPh sb="32" eb="34">
      <t>キサイ</t>
    </rPh>
    <rPh sb="36" eb="37">
      <t>ネガ</t>
    </rPh>
    <phoneticPr fontId="1"/>
  </si>
  <si>
    <t>※黄色セルは入力必須項目です。入力をお願いします。</t>
    <rPh sb="1" eb="3">
      <t>キイロ</t>
    </rPh>
    <rPh sb="6" eb="8">
      <t>ニュウリョク</t>
    </rPh>
    <rPh sb="8" eb="10">
      <t>ヒッス</t>
    </rPh>
    <rPh sb="10" eb="12">
      <t>コウモク</t>
    </rPh>
    <rPh sb="15" eb="17">
      <t>ニュウリョク</t>
    </rPh>
    <rPh sb="19" eb="20">
      <t>ネガ</t>
    </rPh>
    <phoneticPr fontId="1"/>
  </si>
  <si>
    <t>全水分</t>
    <rPh sb="0" eb="3">
      <t>ゼンスイブン</t>
    </rPh>
    <phoneticPr fontId="1"/>
  </si>
  <si>
    <t>付着水分</t>
    <rPh sb="0" eb="4">
      <t>フチャクスイブン</t>
    </rPh>
    <phoneticPr fontId="1"/>
  </si>
  <si>
    <t>到着ベース</t>
    <rPh sb="0" eb="2">
      <t>トウチャク</t>
    </rPh>
    <phoneticPr fontId="1"/>
  </si>
  <si>
    <t>試料の表面に付着している水</t>
    <rPh sb="0" eb="2">
      <t>シリョウ</t>
    </rPh>
    <rPh sb="3" eb="5">
      <t>ヒョウメン</t>
    </rPh>
    <rPh sb="6" eb="8">
      <t>フチャク</t>
    </rPh>
    <rPh sb="12" eb="13">
      <t>ミズ</t>
    </rPh>
    <phoneticPr fontId="1"/>
  </si>
  <si>
    <t>気乾水分（固有水分）</t>
    <rPh sb="0" eb="2">
      <t>キカン</t>
    </rPh>
    <rPh sb="2" eb="4">
      <t>スイブン</t>
    </rPh>
    <rPh sb="5" eb="9">
      <t>コユウスイブン</t>
    </rPh>
    <phoneticPr fontId="1"/>
  </si>
  <si>
    <t>気乾ベース</t>
    <rPh sb="0" eb="1">
      <t>キ</t>
    </rPh>
    <rPh sb="1" eb="2">
      <t>カン</t>
    </rPh>
    <phoneticPr fontId="1"/>
  </si>
  <si>
    <t>試料の表面は乾燥しているが、試料の内側に染み込んでいる水分</t>
    <rPh sb="0" eb="2">
      <t>シリョウ</t>
    </rPh>
    <rPh sb="3" eb="5">
      <t>ヒョウメン</t>
    </rPh>
    <rPh sb="6" eb="8">
      <t>カンソウ</t>
    </rPh>
    <rPh sb="14" eb="16">
      <t>シリョウ</t>
    </rPh>
    <rPh sb="17" eb="19">
      <t>ウチガワ</t>
    </rPh>
    <rPh sb="20" eb="21">
      <t>シ</t>
    </rPh>
    <rPh sb="22" eb="23">
      <t>コ</t>
    </rPh>
    <rPh sb="27" eb="29">
      <t>スイブン</t>
    </rPh>
    <phoneticPr fontId="1"/>
  </si>
  <si>
    <t>固定炭素</t>
    <rPh sb="0" eb="4">
      <t>コテイタンソ</t>
    </rPh>
    <phoneticPr fontId="1"/>
  </si>
  <si>
    <t>【発熱量】</t>
    <rPh sb="1" eb="4">
      <t>ハツネツリョウ</t>
    </rPh>
    <phoneticPr fontId="1"/>
  </si>
  <si>
    <t>高位発熱量（総発熱量）</t>
    <rPh sb="0" eb="2">
      <t>コウイ</t>
    </rPh>
    <rPh sb="2" eb="5">
      <t>ハツネツリョウ</t>
    </rPh>
    <rPh sb="6" eb="10">
      <t>ソウハツネツリョウ</t>
    </rPh>
    <phoneticPr fontId="1"/>
  </si>
  <si>
    <t>無水ベース</t>
    <rPh sb="0" eb="2">
      <t>ムスイ</t>
    </rPh>
    <phoneticPr fontId="1"/>
  </si>
  <si>
    <t>発熱量を推定する指標</t>
    <phoneticPr fontId="1"/>
  </si>
  <si>
    <t>燃焼時に発生するエネルギー量</t>
    <rPh sb="0" eb="3">
      <t>ネンショウジ</t>
    </rPh>
    <rPh sb="4" eb="6">
      <t>ハッセイ</t>
    </rPh>
    <rPh sb="13" eb="14">
      <t>リョウ</t>
    </rPh>
    <phoneticPr fontId="1"/>
  </si>
  <si>
    <t>蒸発潜熱を含めたエネルギー量</t>
    <rPh sb="0" eb="4">
      <t>ジョウハツセンネツ</t>
    </rPh>
    <rPh sb="5" eb="6">
      <t>フク</t>
    </rPh>
    <rPh sb="13" eb="14">
      <t>リョウ</t>
    </rPh>
    <phoneticPr fontId="1"/>
  </si>
  <si>
    <t>低いほど、燃焼性が高い</t>
    <phoneticPr fontId="1"/>
  </si>
  <si>
    <t>燃料中に含まれる水分は蒸発潜熱として</t>
    <rPh sb="0" eb="3">
      <t>ネンリョウチュウ</t>
    </rPh>
    <rPh sb="4" eb="5">
      <t>フク</t>
    </rPh>
    <rPh sb="8" eb="10">
      <t>スイブン</t>
    </rPh>
    <rPh sb="11" eb="15">
      <t>ジョウハツセンネツ</t>
    </rPh>
    <phoneticPr fontId="1"/>
  </si>
  <si>
    <t>低位発熱量（真発熱量）</t>
    <rPh sb="0" eb="2">
      <t>テイイ</t>
    </rPh>
    <rPh sb="2" eb="5">
      <t>ハツネツリョウ</t>
    </rPh>
    <rPh sb="6" eb="10">
      <t>シンハツネツリョウ</t>
    </rPh>
    <phoneticPr fontId="1"/>
  </si>
  <si>
    <t>影響を受ける</t>
    <rPh sb="0" eb="2">
      <t>エイキョウ</t>
    </rPh>
    <rPh sb="3" eb="4">
      <t>ウ</t>
    </rPh>
    <phoneticPr fontId="1"/>
  </si>
  <si>
    <t>蒸発潜熱を含まないエネルギー量</t>
    <rPh sb="0" eb="4">
      <t>ジョウハツセンネツ</t>
    </rPh>
    <rPh sb="5" eb="6">
      <t>フク</t>
    </rPh>
    <rPh sb="14" eb="15">
      <t>リョウ</t>
    </rPh>
    <phoneticPr fontId="1"/>
  </si>
  <si>
    <t>蒸発潜熱…水が水蒸気に変化する際に</t>
    <rPh sb="0" eb="4">
      <t>ジョウハツセンネツ</t>
    </rPh>
    <rPh sb="5" eb="6">
      <t>ミズ</t>
    </rPh>
    <rPh sb="7" eb="10">
      <t>スイジョウキ</t>
    </rPh>
    <rPh sb="11" eb="13">
      <t>ヘンカ</t>
    </rPh>
    <rPh sb="15" eb="16">
      <t>サイ</t>
    </rPh>
    <phoneticPr fontId="1"/>
  </si>
  <si>
    <t>ボイラーで燃焼させた際に発生する</t>
    <rPh sb="5" eb="7">
      <t>ネンショウ</t>
    </rPh>
    <rPh sb="10" eb="11">
      <t>サイ</t>
    </rPh>
    <rPh sb="12" eb="14">
      <t>ハッセイ</t>
    </rPh>
    <phoneticPr fontId="1"/>
  </si>
  <si>
    <t>必要になる熱エネルギー</t>
    <rPh sb="0" eb="2">
      <t>ヒツヨウ</t>
    </rPh>
    <rPh sb="5" eb="6">
      <t>ネツ</t>
    </rPh>
    <phoneticPr fontId="1"/>
  </si>
  <si>
    <t>エネルギー量に近い値</t>
    <rPh sb="5" eb="6">
      <t>リョウ</t>
    </rPh>
    <rPh sb="7" eb="8">
      <t>チカ</t>
    </rPh>
    <rPh sb="9" eb="10">
      <t>アタイ</t>
    </rPh>
    <phoneticPr fontId="1"/>
  </si>
  <si>
    <t>HGI（ハードグローブ粉砕性指数）</t>
    <phoneticPr fontId="1"/>
  </si>
  <si>
    <t>粉砕性を示す指数　値が小さいほど硬く、高いほど柔らかい</t>
    <rPh sb="0" eb="3">
      <t>フンサイセイ</t>
    </rPh>
    <rPh sb="4" eb="5">
      <t>シメ</t>
    </rPh>
    <rPh sb="6" eb="8">
      <t>シスウ</t>
    </rPh>
    <rPh sb="9" eb="10">
      <t>アタイ</t>
    </rPh>
    <rPh sb="11" eb="12">
      <t>チイ</t>
    </rPh>
    <rPh sb="16" eb="17">
      <t>カタ</t>
    </rPh>
    <rPh sb="19" eb="20">
      <t>タカ</t>
    </rPh>
    <rPh sb="23" eb="24">
      <t>ヤワ</t>
    </rPh>
    <phoneticPr fontId="1"/>
  </si>
  <si>
    <t>【燃料の元素分析項目　一例】</t>
    <rPh sb="1" eb="3">
      <t>ネンリョウ</t>
    </rPh>
    <rPh sb="4" eb="8">
      <t>ゲンソブンセキ</t>
    </rPh>
    <rPh sb="8" eb="10">
      <t>コウモク</t>
    </rPh>
    <rPh sb="11" eb="13">
      <t>イチレイ</t>
    </rPh>
    <phoneticPr fontId="1"/>
  </si>
  <si>
    <t>炭素（C）</t>
    <rPh sb="0" eb="2">
      <t>タンソ</t>
    </rPh>
    <phoneticPr fontId="1"/>
  </si>
  <si>
    <t>ヒ素（Ａｓ）</t>
    <phoneticPr fontId="1"/>
  </si>
  <si>
    <t>水素（H）</t>
    <rPh sb="0" eb="2">
      <t>スイソ</t>
    </rPh>
    <phoneticPr fontId="1"/>
  </si>
  <si>
    <t>カドミウム（Cd）</t>
    <phoneticPr fontId="1"/>
  </si>
  <si>
    <t>揮発分</t>
    <rPh sb="0" eb="3">
      <t>キハツブン</t>
    </rPh>
    <phoneticPr fontId="1"/>
  </si>
  <si>
    <t>窒素（N）</t>
    <rPh sb="0" eb="2">
      <t>チッソ</t>
    </rPh>
    <phoneticPr fontId="1"/>
  </si>
  <si>
    <t>全クロム（Cr）</t>
    <phoneticPr fontId="1"/>
  </si>
  <si>
    <t>燃焼性を考察する指標</t>
    <rPh sb="0" eb="3">
      <t>ネンショウセイ</t>
    </rPh>
    <rPh sb="4" eb="6">
      <t>コウサツ</t>
    </rPh>
    <rPh sb="8" eb="10">
      <t>シヒョウ</t>
    </rPh>
    <phoneticPr fontId="1"/>
  </si>
  <si>
    <t>塩素（Cl）</t>
    <rPh sb="0" eb="2">
      <t>エンソ</t>
    </rPh>
    <phoneticPr fontId="1"/>
  </si>
  <si>
    <t>銅（Cu）</t>
    <phoneticPr fontId="1"/>
  </si>
  <si>
    <t>高いほど、燃焼しやすい</t>
    <rPh sb="0" eb="1">
      <t>タカ</t>
    </rPh>
    <rPh sb="5" eb="7">
      <t>ネンショウ</t>
    </rPh>
    <phoneticPr fontId="1"/>
  </si>
  <si>
    <t>酸素（O）</t>
    <rPh sb="0" eb="2">
      <t>サンソ</t>
    </rPh>
    <phoneticPr fontId="1"/>
  </si>
  <si>
    <t>水銀（Hg）</t>
    <phoneticPr fontId="1"/>
  </si>
  <si>
    <t>ニッケル（Ni）</t>
    <phoneticPr fontId="1"/>
  </si>
  <si>
    <t>鉛（Pb）</t>
    <phoneticPr fontId="1"/>
  </si>
  <si>
    <t>亜鉛（Zn）</t>
    <phoneticPr fontId="1"/>
  </si>
  <si>
    <t>全硫黄（T-S）</t>
    <rPh sb="0" eb="3">
      <t>ゼンイオウ</t>
    </rPh>
    <phoneticPr fontId="1"/>
  </si>
  <si>
    <t>燃焼性硫黄（燃-S）</t>
    <rPh sb="0" eb="3">
      <t>ネンショウセイ</t>
    </rPh>
    <rPh sb="3" eb="5">
      <t>イオウ</t>
    </rPh>
    <rPh sb="6" eb="7">
      <t>ネン</t>
    </rPh>
    <phoneticPr fontId="1"/>
  </si>
  <si>
    <t>燃焼時にガス化して揮発する硫黄分</t>
    <rPh sb="0" eb="3">
      <t>ネンショウジ</t>
    </rPh>
    <rPh sb="6" eb="7">
      <t>カ</t>
    </rPh>
    <rPh sb="9" eb="11">
      <t>キハツ</t>
    </rPh>
    <rPh sb="13" eb="15">
      <t>イオウ</t>
    </rPh>
    <rPh sb="15" eb="16">
      <t>ブ</t>
    </rPh>
    <phoneticPr fontId="1"/>
  </si>
  <si>
    <t>灰分</t>
    <rPh sb="0" eb="1">
      <t>ハイ</t>
    </rPh>
    <rPh sb="1" eb="2">
      <t>ブン</t>
    </rPh>
    <phoneticPr fontId="1"/>
  </si>
  <si>
    <t>不燃焼性硫黄（不-S）</t>
    <rPh sb="0" eb="4">
      <t>フネンショウセイ</t>
    </rPh>
    <rPh sb="4" eb="6">
      <t>イオウ</t>
    </rPh>
    <rPh sb="7" eb="8">
      <t>フ</t>
    </rPh>
    <phoneticPr fontId="1"/>
  </si>
  <si>
    <r>
      <t xml:space="preserve">無水・
無未燃物
ベース
</t>
    </r>
    <r>
      <rPr>
        <b/>
        <sz val="12"/>
        <rFont val="メイリオ"/>
        <family val="3"/>
        <charset val="128"/>
      </rPr>
      <t>(灰ベース)</t>
    </r>
    <rPh sb="0" eb="2">
      <t>ムスイ</t>
    </rPh>
    <rPh sb="4" eb="8">
      <t>ムミネンブツ</t>
    </rPh>
    <rPh sb="14" eb="15">
      <t>ハイ</t>
    </rPh>
    <phoneticPr fontId="1"/>
  </si>
  <si>
    <t>燃焼後の燃え残り</t>
    <rPh sb="0" eb="3">
      <t>ネンショウゴ</t>
    </rPh>
    <rPh sb="4" eb="5">
      <t>モ</t>
    </rPh>
    <rPh sb="6" eb="7">
      <t>ノコ</t>
    </rPh>
    <phoneticPr fontId="1"/>
  </si>
  <si>
    <t>燃焼時にガス化せず、灰中に残る硫黄分</t>
    <rPh sb="0" eb="3">
      <t>ネンショウジ</t>
    </rPh>
    <rPh sb="6" eb="7">
      <t>カ</t>
    </rPh>
    <rPh sb="10" eb="11">
      <t>ハイ</t>
    </rPh>
    <rPh sb="11" eb="12">
      <t>チュウ</t>
    </rPh>
    <rPh sb="13" eb="14">
      <t>ノコ</t>
    </rPh>
    <rPh sb="15" eb="18">
      <t>イオウブン</t>
    </rPh>
    <phoneticPr fontId="1"/>
  </si>
  <si>
    <t>低いほど、発熱量が高い</t>
    <rPh sb="5" eb="8">
      <t>ハツネツリョウ</t>
    </rPh>
    <rPh sb="9" eb="10">
      <t>タカ</t>
    </rPh>
    <phoneticPr fontId="1"/>
  </si>
  <si>
    <t>【灰の元素分析項目 一例】</t>
    <rPh sb="1" eb="2">
      <t>ハイ</t>
    </rPh>
    <phoneticPr fontId="1"/>
  </si>
  <si>
    <t>二酸化ケイ素（SiO）</t>
  </si>
  <si>
    <t>酸化ナトリウム（NaO）</t>
  </si>
  <si>
    <t>酸化アルミニウム（AlO）</t>
  </si>
  <si>
    <t>酸化カリウム（KO）</t>
  </si>
  <si>
    <t>酸化鉄（FeO）</t>
    <phoneticPr fontId="1"/>
  </si>
  <si>
    <t>酸化カルシウム（CaO）</t>
  </si>
  <si>
    <t>【灰の溶融性試験】</t>
    <rPh sb="1" eb="2">
      <t>ハイ</t>
    </rPh>
    <rPh sb="3" eb="6">
      <t>ヨウユウセイ</t>
    </rPh>
    <rPh sb="6" eb="8">
      <t>シケン</t>
    </rPh>
    <phoneticPr fontId="1"/>
  </si>
  <si>
    <r>
      <t>軟化点</t>
    </r>
    <r>
      <rPr>
        <sz val="11"/>
        <rFont val="メイリオ"/>
        <family val="3"/>
        <charset val="128"/>
      </rPr>
      <t>　　</t>
    </r>
    <rPh sb="0" eb="3">
      <t>ナンカテン</t>
    </rPh>
    <phoneticPr fontId="1"/>
  </si>
  <si>
    <t>試験錐の頂部がとけて丸くなり始めた温度</t>
  </si>
  <si>
    <r>
      <t>融点</t>
    </r>
    <r>
      <rPr>
        <sz val="16"/>
        <rFont val="メイリオ"/>
        <family val="3"/>
        <charset val="128"/>
      </rPr>
      <t>　　</t>
    </r>
    <rPh sb="0" eb="2">
      <t>ユウテン</t>
    </rPh>
    <phoneticPr fontId="1"/>
  </si>
  <si>
    <t>試験錐が溶融し,その高さが底部の幅のほぼ1/2に等しくなったときの温度</t>
  </si>
  <si>
    <t>溶流点</t>
    <rPh sb="0" eb="2">
      <t>ヨウリュウ</t>
    </rPh>
    <rPh sb="2" eb="3">
      <t>テン</t>
    </rPh>
    <phoneticPr fontId="1"/>
  </si>
  <si>
    <t>溶融物が支持台に流れ、融点のときの高さのほぼ1/3 の高さになったときの温度</t>
    <phoneticPr fontId="1"/>
  </si>
  <si>
    <t>分析方法　（指定がある場合は入力してください。）</t>
    <rPh sb="0" eb="2">
      <t>ブンセキ</t>
    </rPh>
    <rPh sb="2" eb="4">
      <t>ホウホウ</t>
    </rPh>
    <rPh sb="6" eb="8">
      <t>シテイ</t>
    </rPh>
    <rPh sb="11" eb="13">
      <t>バアイ</t>
    </rPh>
    <rPh sb="14" eb="16">
      <t>ニュウリョク</t>
    </rPh>
    <phoneticPr fontId="1"/>
  </si>
  <si>
    <t>分析項目をチェックしてください。分析依頼書に反映されます。項目がなければ、チェックして分析項目を入力してください。</t>
    <rPh sb="0" eb="2">
      <t>ブンセキ</t>
    </rPh>
    <rPh sb="2" eb="4">
      <t>コウモク</t>
    </rPh>
    <rPh sb="16" eb="18">
      <t>ブンセキ</t>
    </rPh>
    <rPh sb="18" eb="21">
      <t>イライショ</t>
    </rPh>
    <rPh sb="22" eb="24">
      <t>ハンエイ</t>
    </rPh>
    <rPh sb="29" eb="31">
      <t>コウモク</t>
    </rPh>
    <rPh sb="43" eb="47">
      <t>ブンセキコウモク</t>
    </rPh>
    <rPh sb="48" eb="50">
      <t>ニュウリョク</t>
    </rPh>
    <phoneticPr fontId="1"/>
  </si>
  <si>
    <t>分析項目をチェックしてください。分析依頼書に反映されます。項目がなければ、チェックして分析項目を入力してください。</t>
    <rPh sb="0" eb="2">
      <t>ブンセキ</t>
    </rPh>
    <rPh sb="2" eb="4">
      <t>コウモク</t>
    </rPh>
    <rPh sb="16" eb="18">
      <t>ブンセキ</t>
    </rPh>
    <rPh sb="18" eb="21">
      <t>イライショ</t>
    </rPh>
    <rPh sb="22" eb="24">
      <t>ハンエイ</t>
    </rPh>
    <rPh sb="29" eb="31">
      <t>コウモク</t>
    </rPh>
    <rPh sb="43" eb="45">
      <t>ブンセキ</t>
    </rPh>
    <rPh sb="45" eb="47">
      <t>コウモク</t>
    </rPh>
    <rPh sb="48" eb="50">
      <t>ニュウリョク</t>
    </rPh>
    <phoneticPr fontId="1"/>
  </si>
  <si>
    <t>ver.4_更新日：2024.01.23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</si>
</sst>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[$-F800]dddd\,\ mmmm\ dd\,\ yyyy"/>
    <numFmt numFmtId="178" formatCode="0_);[Red]\(0\)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b/>
      <sz val="26"/>
      <color theme="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2"/>
      <name val="ＭＳ ゴシック"/>
      <family val="3"/>
      <charset val="128"/>
    </font>
    <font>
      <sz val="11"/>
      <name val="メイリオ"/>
      <family val="3"/>
      <charset val="128"/>
    </font>
    <font>
      <b/>
      <u/>
      <sz val="16"/>
      <name val="メイリオ"/>
      <family val="3"/>
      <charset val="128"/>
    </font>
    <font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6" xfId="0" applyFont="1" applyBorder="1">
      <alignment vertical="center"/>
    </xf>
    <xf numFmtId="0" fontId="7" fillId="0" borderId="26" xfId="0" applyFont="1" applyBorder="1" applyAlignment="1">
      <alignment horizontal="center" vertical="center"/>
    </xf>
    <xf numFmtId="49" fontId="9" fillId="0" borderId="0" xfId="4" applyNumberFormat="1" applyFont="1" applyAlignment="1">
      <alignment vertical="center" shrinkToFit="1"/>
    </xf>
    <xf numFmtId="49" fontId="9" fillId="0" borderId="0" xfId="4" applyNumberFormat="1" applyFont="1" applyAlignment="1" applyProtection="1">
      <alignment vertical="center" shrinkToFit="1"/>
      <protection locked="0"/>
    </xf>
    <xf numFmtId="0" fontId="14" fillId="0" borderId="0" xfId="0" applyFont="1" applyProtection="1">
      <alignment vertical="center"/>
      <protection locked="0"/>
    </xf>
    <xf numFmtId="49" fontId="9" fillId="0" borderId="9" xfId="4" applyNumberFormat="1" applyFont="1" applyBorder="1" applyAlignment="1" applyProtection="1">
      <alignment vertical="center" shrinkToFit="1"/>
      <protection locked="0"/>
    </xf>
    <xf numFmtId="49" fontId="9" fillId="0" borderId="2" xfId="4" applyNumberFormat="1" applyFont="1" applyBorder="1" applyAlignment="1" applyProtection="1">
      <alignment vertical="center" shrinkToFit="1"/>
      <protection locked="0"/>
    </xf>
    <xf numFmtId="0" fontId="15" fillId="0" borderId="1" xfId="4" applyFont="1" applyBorder="1" applyAlignment="1" applyProtection="1">
      <alignment horizontal="left" vertical="center" shrinkToFit="1"/>
      <protection locked="0"/>
    </xf>
    <xf numFmtId="49" fontId="9" fillId="0" borderId="1" xfId="4" applyNumberFormat="1" applyFont="1" applyBorder="1" applyAlignment="1" applyProtection="1">
      <alignment vertical="center" shrinkToFit="1"/>
      <protection locked="0"/>
    </xf>
    <xf numFmtId="0" fontId="9" fillId="7" borderId="1" xfId="4" applyFont="1" applyFill="1" applyBorder="1" applyAlignment="1" applyProtection="1">
      <alignment horizontal="left" vertical="center" shrinkToFit="1"/>
      <protection locked="0"/>
    </xf>
    <xf numFmtId="0" fontId="9" fillId="8" borderId="1" xfId="4" applyFont="1" applyFill="1" applyBorder="1" applyAlignment="1" applyProtection="1">
      <alignment vertical="center" shrinkToFit="1"/>
      <protection locked="0"/>
    </xf>
    <xf numFmtId="49" fontId="9" fillId="0" borderId="17" xfId="4" applyNumberFormat="1" applyFont="1" applyBorder="1" applyAlignment="1" applyProtection="1">
      <alignment vertical="center" shrinkToFit="1"/>
      <protection locked="0"/>
    </xf>
    <xf numFmtId="49" fontId="9" fillId="0" borderId="18" xfId="4" applyNumberFormat="1" applyFont="1" applyBorder="1" applyAlignment="1" applyProtection="1">
      <alignment vertical="center" shrinkToFit="1"/>
      <protection locked="0"/>
    </xf>
    <xf numFmtId="0" fontId="9" fillId="9" borderId="1" xfId="4" applyFont="1" applyFill="1" applyBorder="1" applyAlignment="1" applyProtection="1">
      <alignment vertical="center" shrinkToFit="1"/>
      <protection locked="0"/>
    </xf>
    <xf numFmtId="0" fontId="9" fillId="0" borderId="0" xfId="4" applyFont="1" applyAlignment="1" applyProtection="1">
      <alignment vertical="center" shrinkToFit="1"/>
      <protection locked="0"/>
    </xf>
    <xf numFmtId="0" fontId="15" fillId="4" borderId="1" xfId="4" applyFont="1" applyFill="1" applyBorder="1" applyAlignment="1" applyProtection="1">
      <alignment horizontal="left" vertical="center" shrinkToFit="1"/>
      <protection locked="0"/>
    </xf>
    <xf numFmtId="176" fontId="15" fillId="4" borderId="1" xfId="4" applyNumberFormat="1" applyFont="1" applyFill="1" applyBorder="1" applyAlignment="1" applyProtection="1">
      <alignment horizontal="left" vertical="center" shrinkToFit="1"/>
      <protection locked="0"/>
    </xf>
    <xf numFmtId="0" fontId="9" fillId="0" borderId="1" xfId="4" applyFont="1" applyBorder="1" applyAlignment="1" applyProtection="1">
      <alignment vertical="center" shrinkToFit="1"/>
      <protection locked="0"/>
    </xf>
    <xf numFmtId="0" fontId="9" fillId="7" borderId="1" xfId="4" applyFont="1" applyFill="1" applyBorder="1" applyProtection="1">
      <alignment vertical="center"/>
      <protection locked="0"/>
    </xf>
    <xf numFmtId="49" fontId="9" fillId="7" borderId="1" xfId="4" applyNumberFormat="1" applyFont="1" applyFill="1" applyBorder="1" applyProtection="1">
      <alignment vertical="center"/>
      <protection locked="0"/>
    </xf>
    <xf numFmtId="176" fontId="9" fillId="0" borderId="1" xfId="4" applyNumberFormat="1" applyFont="1" applyBorder="1" applyAlignment="1" applyProtection="1">
      <alignment horizontal="left" vertical="center" shrinkToFit="1"/>
      <protection locked="0"/>
    </xf>
    <xf numFmtId="0" fontId="9" fillId="7" borderId="0" xfId="4" applyFont="1" applyFill="1" applyProtection="1">
      <alignment vertical="center"/>
      <protection locked="0"/>
    </xf>
    <xf numFmtId="49" fontId="9" fillId="7" borderId="0" xfId="4" applyNumberFormat="1" applyFont="1" applyFill="1" applyProtection="1">
      <alignment vertical="center"/>
      <protection locked="0"/>
    </xf>
    <xf numFmtId="0" fontId="9" fillId="0" borderId="1" xfId="4" applyFont="1" applyBorder="1" applyAlignment="1" applyProtection="1">
      <alignment horizontal="left" vertical="center" shrinkToFit="1"/>
      <protection locked="0"/>
    </xf>
    <xf numFmtId="0" fontId="9" fillId="10" borderId="1" xfId="4" applyFont="1" applyFill="1" applyBorder="1" applyAlignment="1" applyProtection="1">
      <alignment vertical="center" shrinkToFit="1"/>
      <protection locked="0"/>
    </xf>
    <xf numFmtId="0" fontId="9" fillId="10" borderId="1" xfId="4" applyFont="1" applyFill="1" applyBorder="1" applyAlignment="1" applyProtection="1">
      <alignment horizontal="left" vertical="center" shrinkToFit="1"/>
      <protection locked="0"/>
    </xf>
    <xf numFmtId="49" fontId="9" fillId="0" borderId="13" xfId="4" applyNumberFormat="1" applyFont="1" applyBorder="1" applyAlignment="1">
      <alignment vertical="center" shrinkToFit="1"/>
    </xf>
    <xf numFmtId="49" fontId="9" fillId="0" borderId="2" xfId="4" applyNumberFormat="1" applyFont="1" applyBorder="1" applyAlignment="1">
      <alignment vertical="center" shrinkToFit="1"/>
    </xf>
    <xf numFmtId="49" fontId="9" fillId="0" borderId="18" xfId="4" applyNumberFormat="1" applyFont="1" applyBorder="1" applyAlignment="1">
      <alignment vertical="center" shrinkToFit="1"/>
    </xf>
    <xf numFmtId="49" fontId="12" fillId="11" borderId="34" xfId="4" applyNumberFormat="1" applyFont="1" applyFill="1" applyBorder="1" applyAlignment="1">
      <alignment horizontal="center" vertical="center" shrinkToFit="1"/>
    </xf>
    <xf numFmtId="49" fontId="12" fillId="11" borderId="36" xfId="4" applyNumberFormat="1" applyFont="1" applyFill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left" vertical="center"/>
      <protection locked="0"/>
    </xf>
    <xf numFmtId="0" fontId="7" fillId="0" borderId="46" xfId="0" applyFont="1" applyBorder="1" applyAlignment="1">
      <alignment horizontal="center" vertical="center"/>
    </xf>
    <xf numFmtId="0" fontId="7" fillId="12" borderId="26" xfId="0" applyFont="1" applyFill="1" applyBorder="1" applyAlignment="1" applyProtection="1">
      <alignment horizontal="center" vertical="center"/>
      <protection locked="0"/>
    </xf>
    <xf numFmtId="0" fontId="7" fillId="12" borderId="1" xfId="0" applyFont="1" applyFill="1" applyBorder="1" applyAlignment="1" applyProtection="1">
      <alignment horizontal="center" vertical="center"/>
      <protection locked="0"/>
    </xf>
    <xf numFmtId="0" fontId="7" fillId="12" borderId="46" xfId="0" applyFont="1" applyFill="1" applyBorder="1" applyAlignment="1" applyProtection="1">
      <alignment horizontal="center" vertical="center"/>
      <protection locked="0"/>
    </xf>
    <xf numFmtId="0" fontId="7" fillId="12" borderId="45" xfId="0" applyFont="1" applyFill="1" applyBorder="1" applyAlignment="1">
      <alignment horizontal="left" vertical="center"/>
    </xf>
    <xf numFmtId="0" fontId="7" fillId="12" borderId="47" xfId="0" applyFont="1" applyFill="1" applyBorder="1" applyAlignment="1">
      <alignment horizontal="left" vertical="center"/>
    </xf>
    <xf numFmtId="49" fontId="12" fillId="12" borderId="1" xfId="4" applyNumberFormat="1" applyFont="1" applyFill="1" applyBorder="1" applyAlignment="1">
      <alignment horizontal="right" vertical="center" shrinkToFit="1"/>
    </xf>
    <xf numFmtId="49" fontId="12" fillId="11" borderId="1" xfId="4" applyNumberFormat="1" applyFont="1" applyFill="1" applyBorder="1" applyAlignment="1">
      <alignment horizontal="left" vertical="center" shrinkToFit="1"/>
    </xf>
    <xf numFmtId="49" fontId="12" fillId="11" borderId="1" xfId="4" applyNumberFormat="1" applyFont="1" applyFill="1" applyBorder="1" applyAlignment="1">
      <alignment vertical="center" shrinkToFit="1"/>
    </xf>
    <xf numFmtId="49" fontId="12" fillId="11" borderId="6" xfId="4" applyNumberFormat="1" applyFont="1" applyFill="1" applyBorder="1" applyAlignment="1">
      <alignment vertical="center" shrinkToFit="1"/>
    </xf>
    <xf numFmtId="49" fontId="12" fillId="11" borderId="34" xfId="4" applyNumberFormat="1" applyFont="1" applyFill="1" applyBorder="1" applyAlignment="1">
      <alignment vertical="center" shrinkToFit="1"/>
    </xf>
    <xf numFmtId="49" fontId="12" fillId="12" borderId="30" xfId="4" applyNumberFormat="1" applyFont="1" applyFill="1" applyBorder="1" applyAlignment="1">
      <alignment vertical="center" shrinkToFit="1"/>
    </xf>
    <xf numFmtId="49" fontId="12" fillId="12" borderId="34" xfId="4" applyNumberFormat="1" applyFont="1" applyFill="1" applyBorder="1" applyAlignment="1">
      <alignment vertical="center" shrinkToFit="1"/>
    </xf>
    <xf numFmtId="49" fontId="12" fillId="12" borderId="36" xfId="4" applyNumberFormat="1" applyFont="1" applyFill="1" applyBorder="1" applyAlignment="1">
      <alignment vertical="center" shrinkToFit="1"/>
    </xf>
    <xf numFmtId="49" fontId="12" fillId="12" borderId="38" xfId="4" applyNumberFormat="1" applyFont="1" applyFill="1" applyBorder="1" applyAlignment="1">
      <alignment vertical="center" shrinkToFit="1"/>
    </xf>
    <xf numFmtId="49" fontId="12" fillId="12" borderId="20" xfId="4" applyNumberFormat="1" applyFont="1" applyFill="1" applyBorder="1" applyAlignment="1">
      <alignment vertical="center" shrinkToFit="1"/>
    </xf>
    <xf numFmtId="49" fontId="13" fillId="11" borderId="37" xfId="4" applyNumberFormat="1" applyFont="1" applyFill="1" applyBorder="1" applyAlignment="1">
      <alignment vertical="center" shrinkToFit="1"/>
    </xf>
    <xf numFmtId="49" fontId="13" fillId="11" borderId="22" xfId="4" applyNumberFormat="1" applyFont="1" applyFill="1" applyBorder="1" applyAlignment="1">
      <alignment vertical="center" shrinkToFit="1"/>
    </xf>
    <xf numFmtId="0" fontId="9" fillId="0" borderId="0" xfId="4" applyFont="1" applyAlignment="1" applyProtection="1">
      <alignment horizontal="left" vertical="center" shrinkToFit="1"/>
      <protection locked="0"/>
    </xf>
    <xf numFmtId="0" fontId="9" fillId="3" borderId="1" xfId="4" applyFont="1" applyFill="1" applyBorder="1" applyAlignment="1" applyProtection="1">
      <alignment vertical="center" shrinkToFit="1"/>
      <protection locked="0"/>
    </xf>
    <xf numFmtId="0" fontId="9" fillId="4" borderId="1" xfId="4" applyFont="1" applyFill="1" applyBorder="1" applyAlignment="1" applyProtection="1">
      <alignment vertical="center" shrinkToFit="1"/>
      <protection locked="0"/>
    </xf>
    <xf numFmtId="178" fontId="9" fillId="0" borderId="0" xfId="4" applyNumberFormat="1" applyFont="1" applyAlignment="1" applyProtection="1">
      <alignment vertical="center" shrinkToFit="1"/>
      <protection locked="0"/>
    </xf>
    <xf numFmtId="49" fontId="19" fillId="2" borderId="1" xfId="4" applyNumberFormat="1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Protection="1">
      <alignment vertical="center"/>
      <protection locked="0"/>
    </xf>
    <xf numFmtId="0" fontId="21" fillId="0" borderId="1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13" borderId="16" xfId="0" applyFont="1" applyFill="1" applyBorder="1" applyAlignment="1">
      <alignment horizontal="left" vertical="center" indent="2"/>
    </xf>
    <xf numFmtId="0" fontId="25" fillId="13" borderId="15" xfId="0" applyFont="1" applyFill="1" applyBorder="1" applyAlignment="1">
      <alignment horizontal="left" vertical="center" indent="1"/>
    </xf>
    <xf numFmtId="0" fontId="27" fillId="13" borderId="56" xfId="0" applyFont="1" applyFill="1" applyBorder="1" applyAlignment="1">
      <alignment horizontal="left" vertical="center" indent="1"/>
    </xf>
    <xf numFmtId="0" fontId="23" fillId="13" borderId="0" xfId="0" applyFont="1" applyFill="1" applyAlignment="1">
      <alignment horizontal="left" vertical="center" indent="1"/>
    </xf>
    <xf numFmtId="0" fontId="24" fillId="15" borderId="16" xfId="0" applyFont="1" applyFill="1" applyBorder="1" applyAlignment="1">
      <alignment horizontal="left" vertical="center" indent="2"/>
    </xf>
    <xf numFmtId="0" fontId="25" fillId="15" borderId="15" xfId="0" applyFont="1" applyFill="1" applyBorder="1" applyAlignment="1">
      <alignment horizontal="left" vertical="center" indent="1"/>
    </xf>
    <xf numFmtId="0" fontId="26" fillId="14" borderId="57" xfId="0" applyFont="1" applyFill="1" applyBorder="1" applyAlignment="1">
      <alignment horizontal="left" vertical="center" indent="8"/>
    </xf>
    <xf numFmtId="0" fontId="27" fillId="15" borderId="58" xfId="0" applyFont="1" applyFill="1" applyBorder="1" applyAlignment="1">
      <alignment horizontal="left" vertical="center" indent="1"/>
    </xf>
    <xf numFmtId="0" fontId="23" fillId="15" borderId="59" xfId="0" applyFont="1" applyFill="1" applyBorder="1" applyAlignment="1">
      <alignment horizontal="left" vertical="center" indent="1"/>
    </xf>
    <xf numFmtId="0" fontId="24" fillId="6" borderId="16" xfId="0" applyFont="1" applyFill="1" applyBorder="1" applyAlignment="1">
      <alignment horizontal="left" vertical="center" indent="1"/>
    </xf>
    <xf numFmtId="0" fontId="25" fillId="6" borderId="16" xfId="0" applyFont="1" applyFill="1" applyBorder="1" applyAlignment="1">
      <alignment horizontal="left" vertical="center" indent="1"/>
    </xf>
    <xf numFmtId="0" fontId="24" fillId="6" borderId="60" xfId="0" applyFont="1" applyFill="1" applyBorder="1" applyAlignment="1">
      <alignment horizontal="left" vertical="center" indent="2"/>
    </xf>
    <xf numFmtId="0" fontId="28" fillId="15" borderId="57" xfId="0" applyFont="1" applyFill="1" applyBorder="1" applyAlignment="1">
      <alignment horizontal="left" vertical="center" indent="2"/>
    </xf>
    <xf numFmtId="0" fontId="28" fillId="14" borderId="57" xfId="0" applyFont="1" applyFill="1" applyBorder="1" applyAlignment="1">
      <alignment horizontal="left" vertical="center" indent="2"/>
    </xf>
    <xf numFmtId="0" fontId="27" fillId="6" borderId="56" xfId="0" applyFont="1" applyFill="1" applyBorder="1" applyAlignment="1">
      <alignment horizontal="left" vertical="center" indent="1"/>
    </xf>
    <xf numFmtId="0" fontId="27" fillId="6" borderId="61" xfId="0" applyFont="1" applyFill="1" applyBorder="1" applyAlignment="1">
      <alignment horizontal="left" vertical="center" indent="1"/>
    </xf>
    <xf numFmtId="0" fontId="24" fillId="6" borderId="62" xfId="0" applyFont="1" applyFill="1" applyBorder="1" applyAlignment="1">
      <alignment horizontal="left" vertical="center" indent="2"/>
    </xf>
    <xf numFmtId="0" fontId="27" fillId="6" borderId="62" xfId="0" applyFont="1" applyFill="1" applyBorder="1" applyAlignment="1">
      <alignment horizontal="left" vertical="center" indent="1"/>
    </xf>
    <xf numFmtId="0" fontId="25" fillId="6" borderId="56" xfId="0" applyFont="1" applyFill="1" applyBorder="1" applyAlignment="1">
      <alignment horizontal="left" vertical="center" indent="1"/>
    </xf>
    <xf numFmtId="0" fontId="27" fillId="6" borderId="63" xfId="0" applyFont="1" applyFill="1" applyBorder="1" applyAlignment="1">
      <alignment horizontal="left" vertical="center" indent="1"/>
    </xf>
    <xf numFmtId="0" fontId="25" fillId="6" borderId="64" xfId="0" applyFont="1" applyFill="1" applyBorder="1" applyAlignment="1">
      <alignment horizontal="left" vertical="center" indent="1"/>
    </xf>
    <xf numFmtId="0" fontId="23" fillId="6" borderId="65" xfId="0" applyFont="1" applyFill="1" applyBorder="1" applyAlignment="1">
      <alignment horizontal="left" vertical="center" indent="1"/>
    </xf>
    <xf numFmtId="0" fontId="23" fillId="6" borderId="56" xfId="0" applyFont="1" applyFill="1" applyBorder="1" applyAlignment="1">
      <alignment horizontal="left" vertical="center" indent="1"/>
    </xf>
    <xf numFmtId="0" fontId="24" fillId="6" borderId="56" xfId="0" applyFont="1" applyFill="1" applyBorder="1" applyAlignment="1">
      <alignment horizontal="left" vertical="center" indent="2"/>
    </xf>
    <xf numFmtId="0" fontId="24" fillId="6" borderId="57" xfId="0" applyFont="1" applyFill="1" applyBorder="1" applyAlignment="1">
      <alignment horizontal="left" vertical="center"/>
    </xf>
    <xf numFmtId="0" fontId="23" fillId="6" borderId="58" xfId="0" applyFont="1" applyFill="1" applyBorder="1" applyAlignment="1">
      <alignment horizontal="left" vertical="center" indent="1"/>
    </xf>
    <xf numFmtId="0" fontId="24" fillId="6" borderId="53" xfId="0" applyFont="1" applyFill="1" applyBorder="1" applyAlignment="1">
      <alignment horizontal="left" vertical="center" indent="1"/>
    </xf>
    <xf numFmtId="0" fontId="27" fillId="6" borderId="55" xfId="0" applyFont="1" applyFill="1" applyBorder="1" applyAlignment="1">
      <alignment horizontal="left" vertical="center" indent="1"/>
    </xf>
    <xf numFmtId="0" fontId="24" fillId="6" borderId="56" xfId="0" applyFont="1" applyFill="1" applyBorder="1" applyAlignment="1">
      <alignment horizontal="left" vertical="center" indent="3"/>
    </xf>
    <xf numFmtId="0" fontId="24" fillId="6" borderId="63" xfId="0" applyFont="1" applyFill="1" applyBorder="1" applyAlignment="1">
      <alignment horizontal="left" vertical="center" indent="3"/>
    </xf>
    <xf numFmtId="0" fontId="24" fillId="6" borderId="66" xfId="0" applyFont="1" applyFill="1" applyBorder="1" applyAlignment="1">
      <alignment horizontal="left" vertical="center"/>
    </xf>
    <xf numFmtId="0" fontId="23" fillId="0" borderId="55" xfId="0" applyFont="1" applyBorder="1" applyAlignment="1">
      <alignment horizontal="left" vertical="center" indent="1"/>
    </xf>
    <xf numFmtId="0" fontId="23" fillId="6" borderId="67" xfId="0" applyFont="1" applyFill="1" applyBorder="1" applyAlignment="1">
      <alignment horizontal="left" vertical="center" indent="1"/>
    </xf>
    <xf numFmtId="0" fontId="24" fillId="16" borderId="53" xfId="0" applyFont="1" applyFill="1" applyBorder="1" applyAlignment="1">
      <alignment horizontal="left" vertical="center" indent="1"/>
    </xf>
    <xf numFmtId="0" fontId="24" fillId="16" borderId="68" xfId="0" applyFont="1" applyFill="1" applyBorder="1" applyAlignment="1">
      <alignment horizontal="left" vertical="center" indent="2"/>
    </xf>
    <xf numFmtId="0" fontId="28" fillId="6" borderId="57" xfId="0" applyFont="1" applyFill="1" applyBorder="1" applyAlignment="1">
      <alignment horizontal="left" vertical="center" indent="1"/>
    </xf>
    <xf numFmtId="0" fontId="28" fillId="15" borderId="57" xfId="0" applyFont="1" applyFill="1" applyBorder="1" applyAlignment="1">
      <alignment horizontal="left" vertical="center" indent="1"/>
    </xf>
    <xf numFmtId="0" fontId="28" fillId="14" borderId="57" xfId="0" applyFont="1" applyFill="1" applyBorder="1" applyAlignment="1">
      <alignment horizontal="left" vertical="center" indent="1"/>
    </xf>
    <xf numFmtId="0" fontId="27" fillId="16" borderId="55" xfId="0" applyFont="1" applyFill="1" applyBorder="1" applyAlignment="1">
      <alignment horizontal="left" vertical="center" indent="1"/>
    </xf>
    <xf numFmtId="0" fontId="27" fillId="16" borderId="17" xfId="0" applyFont="1" applyFill="1" applyBorder="1" applyAlignment="1">
      <alignment horizontal="left" vertical="center" indent="1"/>
    </xf>
    <xf numFmtId="0" fontId="25" fillId="16" borderId="12" xfId="0" applyFont="1" applyFill="1" applyBorder="1" applyAlignment="1">
      <alignment horizontal="left" vertical="center" indent="1"/>
    </xf>
    <xf numFmtId="0" fontId="23" fillId="16" borderId="12" xfId="0" applyFont="1" applyFill="1" applyBorder="1" applyAlignment="1">
      <alignment horizontal="left" vertical="center" indent="1"/>
    </xf>
    <xf numFmtId="0" fontId="23" fillId="16" borderId="55" xfId="0" applyFont="1" applyFill="1" applyBorder="1" applyAlignment="1">
      <alignment horizontal="left" vertical="center" indent="1"/>
    </xf>
    <xf numFmtId="0" fontId="24" fillId="16" borderId="0" xfId="0" applyFont="1" applyFill="1" applyAlignment="1">
      <alignment horizontal="left" vertical="center" indent="2"/>
    </xf>
    <xf numFmtId="0" fontId="24" fillId="16" borderId="18" xfId="0" applyFont="1" applyFill="1" applyBorder="1" applyAlignment="1">
      <alignment horizontal="left" vertical="center" indent="2"/>
    </xf>
    <xf numFmtId="0" fontId="25" fillId="16" borderId="0" xfId="0" applyFont="1" applyFill="1" applyAlignment="1">
      <alignment horizontal="left" vertical="center" indent="1"/>
    </xf>
    <xf numFmtId="0" fontId="23" fillId="16" borderId="0" xfId="0" applyFont="1" applyFill="1" applyAlignment="1">
      <alignment horizontal="left" vertical="center" indent="1"/>
    </xf>
    <xf numFmtId="0" fontId="27" fillId="16" borderId="0" xfId="0" applyFont="1" applyFill="1" applyAlignment="1">
      <alignment horizontal="right" vertical="center" indent="1"/>
    </xf>
    <xf numFmtId="0" fontId="27" fillId="16" borderId="0" xfId="0" applyFont="1" applyFill="1" applyAlignment="1">
      <alignment horizontal="left" vertical="center" indent="1"/>
    </xf>
    <xf numFmtId="0" fontId="24" fillId="16" borderId="0" xfId="0" applyFont="1" applyFill="1" applyAlignment="1">
      <alignment horizontal="left" vertical="center" indent="1"/>
    </xf>
    <xf numFmtId="0" fontId="23" fillId="16" borderId="67" xfId="0" applyFont="1" applyFill="1" applyBorder="1" applyAlignment="1">
      <alignment horizontal="left" vertical="center" indent="1"/>
    </xf>
    <xf numFmtId="0" fontId="27" fillId="16" borderId="59" xfId="0" applyFont="1" applyFill="1" applyBorder="1" applyAlignment="1">
      <alignment horizontal="left" vertical="center" indent="1"/>
    </xf>
    <xf numFmtId="0" fontId="26" fillId="10" borderId="67" xfId="0" applyFont="1" applyFill="1" applyBorder="1" applyAlignment="1">
      <alignment horizontal="left" vertical="center" indent="1"/>
    </xf>
    <xf numFmtId="0" fontId="28" fillId="6" borderId="69" xfId="0" applyFont="1" applyFill="1" applyBorder="1" applyAlignment="1">
      <alignment horizontal="left" vertical="center" indent="1"/>
    </xf>
    <xf numFmtId="0" fontId="28" fillId="15" borderId="69" xfId="0" applyFont="1" applyFill="1" applyBorder="1" applyAlignment="1">
      <alignment horizontal="left" vertical="center" indent="1"/>
    </xf>
    <xf numFmtId="0" fontId="28" fillId="14" borderId="69" xfId="0" applyFont="1" applyFill="1" applyBorder="1" applyAlignment="1">
      <alignment horizontal="left" vertical="center" indent="1"/>
    </xf>
    <xf numFmtId="49" fontId="10" fillId="0" borderId="0" xfId="4" applyNumberFormat="1" applyFont="1" applyAlignment="1">
      <alignment horizontal="center" vertical="center" shrinkToFit="1"/>
    </xf>
    <xf numFmtId="49" fontId="13" fillId="5" borderId="28" xfId="4" applyNumberFormat="1" applyFont="1" applyFill="1" applyBorder="1" applyAlignment="1">
      <alignment horizontal="center" vertical="center" textRotation="255" shrinkToFit="1"/>
    </xf>
    <xf numFmtId="0" fontId="9" fillId="0" borderId="3" xfId="4" applyFont="1" applyBorder="1" applyAlignment="1">
      <alignment horizontal="left" vertical="center" indent="1"/>
    </xf>
    <xf numFmtId="0" fontId="9" fillId="0" borderId="4" xfId="4" applyFont="1" applyBorder="1" applyAlignment="1">
      <alignment horizontal="left" vertical="center" indent="1"/>
    </xf>
    <xf numFmtId="0" fontId="9" fillId="0" borderId="10" xfId="4" applyFont="1" applyBorder="1" applyAlignment="1">
      <alignment horizontal="left" vertical="center" indent="1"/>
    </xf>
    <xf numFmtId="49" fontId="9" fillId="0" borderId="7" xfId="4" applyNumberFormat="1" applyFont="1" applyBorder="1" applyAlignment="1" applyProtection="1">
      <alignment horizontal="left" vertical="center" indent="1"/>
      <protection locked="0"/>
    </xf>
    <xf numFmtId="49" fontId="9" fillId="0" borderId="4" xfId="4" applyNumberFormat="1" applyFont="1" applyBorder="1" applyAlignment="1" applyProtection="1">
      <alignment horizontal="left" vertical="center" indent="1"/>
      <protection locked="0"/>
    </xf>
    <xf numFmtId="49" fontId="9" fillId="0" borderId="35" xfId="4" applyNumberFormat="1" applyFont="1" applyBorder="1" applyAlignment="1" applyProtection="1">
      <alignment horizontal="left" vertical="center" indent="1"/>
      <protection locked="0"/>
    </xf>
    <xf numFmtId="49" fontId="13" fillId="5" borderId="29" xfId="4" applyNumberFormat="1" applyFont="1" applyFill="1" applyBorder="1" applyAlignment="1">
      <alignment horizontal="center" vertical="center" textRotation="255" shrinkToFit="1"/>
    </xf>
    <xf numFmtId="49" fontId="12" fillId="11" borderId="19" xfId="4" applyNumberFormat="1" applyFont="1" applyFill="1" applyBorder="1" applyAlignment="1">
      <alignment horizontal="center" vertical="center" shrinkToFit="1"/>
    </xf>
    <xf numFmtId="49" fontId="12" fillId="11" borderId="20" xfId="4" applyNumberFormat="1" applyFont="1" applyFill="1" applyBorder="1" applyAlignment="1">
      <alignment horizontal="center" vertical="center" shrinkToFit="1"/>
    </xf>
    <xf numFmtId="49" fontId="12" fillId="11" borderId="21" xfId="4" applyNumberFormat="1" applyFont="1" applyFill="1" applyBorder="1" applyAlignment="1">
      <alignment horizontal="center" vertical="center" shrinkToFit="1"/>
    </xf>
    <xf numFmtId="49" fontId="16" fillId="6" borderId="1" xfId="4" applyNumberFormat="1" applyFont="1" applyFill="1" applyBorder="1" applyAlignment="1" applyProtection="1">
      <alignment horizontal="left" vertical="center" shrinkToFit="1"/>
      <protection locked="0"/>
    </xf>
    <xf numFmtId="49" fontId="16" fillId="6" borderId="22" xfId="4" applyNumberFormat="1" applyFont="1" applyFill="1" applyBorder="1" applyAlignment="1" applyProtection="1">
      <alignment horizontal="left" vertical="center" shrinkToFit="1"/>
      <protection locked="0"/>
    </xf>
    <xf numFmtId="49" fontId="9" fillId="0" borderId="23" xfId="4" applyNumberFormat="1" applyFont="1" applyBorder="1" applyAlignment="1" applyProtection="1">
      <alignment vertical="center" shrinkToFit="1"/>
      <protection locked="0"/>
    </xf>
    <xf numFmtId="49" fontId="9" fillId="0" borderId="24" xfId="4" applyNumberFormat="1" applyFont="1" applyBorder="1" applyAlignment="1" applyProtection="1">
      <alignment vertical="center" shrinkToFit="1"/>
      <protection locked="0"/>
    </xf>
    <xf numFmtId="49" fontId="9" fillId="0" borderId="25" xfId="4" applyNumberFormat="1" applyFont="1" applyBorder="1" applyAlignment="1" applyProtection="1">
      <alignment vertical="center" shrinkToFit="1"/>
      <protection locked="0"/>
    </xf>
    <xf numFmtId="49" fontId="9" fillId="0" borderId="3" xfId="4" applyNumberFormat="1" applyFont="1" applyBorder="1" applyAlignment="1" applyProtection="1">
      <alignment horizontal="left" vertical="center" shrinkToFit="1"/>
      <protection locked="0"/>
    </xf>
    <xf numFmtId="49" fontId="9" fillId="0" borderId="4" xfId="4" applyNumberFormat="1" applyFont="1" applyBorder="1" applyAlignment="1" applyProtection="1">
      <alignment horizontal="left" vertical="center" shrinkToFit="1"/>
      <protection locked="0"/>
    </xf>
    <xf numFmtId="49" fontId="12" fillId="12" borderId="4" xfId="4" applyNumberFormat="1" applyFont="1" applyFill="1" applyBorder="1" applyAlignment="1">
      <alignment horizontal="left" vertical="center" indent="1" shrinkToFit="1"/>
    </xf>
    <xf numFmtId="49" fontId="12" fillId="12" borderId="35" xfId="4" applyNumberFormat="1" applyFont="1" applyFill="1" applyBorder="1" applyAlignment="1">
      <alignment horizontal="left" vertical="center" indent="1" shrinkToFit="1"/>
    </xf>
    <xf numFmtId="49" fontId="9" fillId="0" borderId="14" xfId="4" applyNumberFormat="1" applyFont="1" applyBorder="1" applyAlignment="1" applyProtection="1">
      <alignment horizontal="left" vertical="center" indent="1"/>
      <protection locked="0"/>
    </xf>
    <xf numFmtId="49" fontId="9" fillId="0" borderId="2" xfId="4" applyNumberFormat="1" applyFont="1" applyBorder="1" applyAlignment="1" applyProtection="1">
      <alignment horizontal="left" vertical="center" indent="1"/>
      <protection locked="0"/>
    </xf>
    <xf numFmtId="49" fontId="9" fillId="0" borderId="41" xfId="4" applyNumberFormat="1" applyFont="1" applyBorder="1" applyAlignment="1" applyProtection="1">
      <alignment horizontal="left" vertical="center" indent="1"/>
      <protection locked="0"/>
    </xf>
    <xf numFmtId="49" fontId="9" fillId="0" borderId="9" xfId="4" applyNumberFormat="1" applyFont="1" applyBorder="1" applyProtection="1">
      <alignment vertical="center"/>
      <protection locked="0"/>
    </xf>
    <xf numFmtId="49" fontId="9" fillId="0" borderId="2" xfId="4" applyNumberFormat="1" applyFont="1" applyBorder="1" applyProtection="1">
      <alignment vertical="center"/>
      <protection locked="0"/>
    </xf>
    <xf numFmtId="49" fontId="9" fillId="0" borderId="41" xfId="4" applyNumberFormat="1" applyFont="1" applyBorder="1" applyProtection="1">
      <alignment vertical="center"/>
      <protection locked="0"/>
    </xf>
    <xf numFmtId="49" fontId="9" fillId="0" borderId="5" xfId="4" applyNumberFormat="1" applyFont="1" applyBorder="1" applyAlignment="1" applyProtection="1">
      <alignment horizontal="left" vertical="center" shrinkToFit="1"/>
      <protection locked="0"/>
    </xf>
    <xf numFmtId="49" fontId="9" fillId="0" borderId="35" xfId="4" applyNumberFormat="1" applyFont="1" applyBorder="1" applyAlignment="1" applyProtection="1">
      <alignment horizontal="left" vertical="center" shrinkToFit="1"/>
      <protection locked="0"/>
    </xf>
    <xf numFmtId="49" fontId="12" fillId="11" borderId="42" xfId="4" applyNumberFormat="1" applyFont="1" applyFill="1" applyBorder="1" applyAlignment="1">
      <alignment horizontal="center" vertical="center" shrinkToFit="1"/>
    </xf>
    <xf numFmtId="49" fontId="12" fillId="11" borderId="15" xfId="4" applyNumberFormat="1" applyFont="1" applyFill="1" applyBorder="1" applyAlignment="1">
      <alignment horizontal="center" vertical="center" shrinkToFit="1"/>
    </xf>
    <xf numFmtId="49" fontId="12" fillId="11" borderId="39" xfId="4" applyNumberFormat="1" applyFont="1" applyFill="1" applyBorder="1" applyAlignment="1">
      <alignment horizontal="center" vertical="center" shrinkToFit="1"/>
    </xf>
    <xf numFmtId="49" fontId="12" fillId="11" borderId="43" xfId="4" applyNumberFormat="1" applyFont="1" applyFill="1" applyBorder="1" applyAlignment="1">
      <alignment horizontal="center" vertical="center" shrinkToFit="1"/>
    </xf>
    <xf numFmtId="49" fontId="12" fillId="11" borderId="8" xfId="4" applyNumberFormat="1" applyFont="1" applyFill="1" applyBorder="1" applyAlignment="1">
      <alignment horizontal="center" vertical="center" shrinkToFit="1"/>
    </xf>
    <xf numFmtId="49" fontId="12" fillId="11" borderId="11" xfId="4" applyNumberFormat="1" applyFont="1" applyFill="1" applyBorder="1" applyAlignment="1">
      <alignment horizontal="center" vertical="center" shrinkToFit="1"/>
    </xf>
    <xf numFmtId="49" fontId="12" fillId="11" borderId="16" xfId="4" applyNumberFormat="1" applyFont="1" applyFill="1" applyBorder="1" applyAlignment="1">
      <alignment horizontal="center" vertical="center" shrinkToFit="1"/>
    </xf>
    <xf numFmtId="49" fontId="9" fillId="0" borderId="15" xfId="4" applyNumberFormat="1" applyFont="1" applyBorder="1" applyAlignment="1" applyProtection="1">
      <alignment horizontal="left" vertical="center" shrinkToFit="1"/>
      <protection locked="0"/>
    </xf>
    <xf numFmtId="49" fontId="9" fillId="0" borderId="39" xfId="4" applyNumberFormat="1" applyFont="1" applyBorder="1" applyAlignment="1" applyProtection="1">
      <alignment horizontal="left" vertical="center" shrinkToFit="1"/>
      <protection locked="0"/>
    </xf>
    <xf numFmtId="49" fontId="9" fillId="0" borderId="12" xfId="4" applyNumberFormat="1" applyFont="1" applyBorder="1" applyAlignment="1" applyProtection="1">
      <alignment horizontal="left" vertical="center" shrinkToFit="1"/>
      <protection locked="0"/>
    </xf>
    <xf numFmtId="49" fontId="9" fillId="0" borderId="40" xfId="4" applyNumberFormat="1" applyFont="1" applyBorder="1" applyAlignment="1" applyProtection="1">
      <alignment horizontal="left" vertical="center" shrinkToFit="1"/>
      <protection locked="0"/>
    </xf>
    <xf numFmtId="49" fontId="9" fillId="0" borderId="3" xfId="4" applyNumberFormat="1" applyFont="1" applyBorder="1" applyProtection="1">
      <alignment vertical="center"/>
      <protection locked="0"/>
    </xf>
    <xf numFmtId="49" fontId="9" fillId="0" borderId="4" xfId="4" applyNumberFormat="1" applyFont="1" applyBorder="1" applyProtection="1">
      <alignment vertical="center"/>
      <protection locked="0"/>
    </xf>
    <xf numFmtId="49" fontId="9" fillId="0" borderId="5" xfId="4" applyNumberFormat="1" applyFont="1" applyBorder="1" applyProtection="1">
      <alignment vertical="center"/>
      <protection locked="0"/>
    </xf>
    <xf numFmtId="49" fontId="9" fillId="0" borderId="13" xfId="4" applyNumberFormat="1" applyFont="1" applyBorder="1" applyProtection="1">
      <alignment vertical="center"/>
      <protection locked="0"/>
    </xf>
    <xf numFmtId="49" fontId="9" fillId="0" borderId="35" xfId="4" applyNumberFormat="1" applyFont="1" applyBorder="1" applyProtection="1">
      <alignment vertical="center"/>
      <protection locked="0"/>
    </xf>
    <xf numFmtId="49" fontId="12" fillId="0" borderId="2" xfId="4" applyNumberFormat="1" applyFont="1" applyBorder="1" applyAlignment="1" applyProtection="1">
      <alignment horizontal="left" vertical="center" indent="1" shrinkToFit="1"/>
      <protection locked="0"/>
    </xf>
    <xf numFmtId="49" fontId="12" fillId="0" borderId="41" xfId="4" applyNumberFormat="1" applyFont="1" applyBorder="1" applyAlignment="1" applyProtection="1">
      <alignment horizontal="left" vertical="center" indent="1" shrinkToFit="1"/>
      <protection locked="0"/>
    </xf>
    <xf numFmtId="49" fontId="9" fillId="0" borderId="1" xfId="4" applyNumberFormat="1" applyFont="1" applyBorder="1" applyAlignment="1" applyProtection="1">
      <alignment horizontal="left" vertical="center" shrinkToFit="1"/>
      <protection locked="0"/>
    </xf>
    <xf numFmtId="49" fontId="9" fillId="0" borderId="22" xfId="4" applyNumberFormat="1" applyFont="1" applyBorder="1" applyAlignment="1" applyProtection="1">
      <alignment horizontal="left" vertical="center" shrinkToFit="1"/>
      <protection locked="0"/>
    </xf>
    <xf numFmtId="49" fontId="11" fillId="12" borderId="17" xfId="4" applyNumberFormat="1" applyFont="1" applyFill="1" applyBorder="1" applyAlignment="1">
      <alignment horizontal="left" vertical="center" shrinkToFit="1"/>
    </xf>
    <xf numFmtId="49" fontId="11" fillId="12" borderId="18" xfId="4" applyNumberFormat="1" applyFont="1" applyFill="1" applyBorder="1" applyAlignment="1">
      <alignment horizontal="left" vertical="center" shrinkToFit="1"/>
    </xf>
    <xf numFmtId="49" fontId="11" fillId="12" borderId="44" xfId="4" applyNumberFormat="1" applyFont="1" applyFill="1" applyBorder="1" applyAlignment="1">
      <alignment horizontal="left" vertical="center" shrinkToFit="1"/>
    </xf>
    <xf numFmtId="49" fontId="9" fillId="0" borderId="0" xfId="4" applyNumberFormat="1" applyFont="1" applyAlignment="1">
      <alignment horizontal="right" vertical="center" shrinkToFit="1"/>
    </xf>
    <xf numFmtId="49" fontId="20" fillId="0" borderId="3" xfId="4" applyNumberFormat="1" applyFont="1" applyBorder="1" applyAlignment="1" applyProtection="1">
      <alignment horizontal="left" vertical="center" shrinkToFit="1"/>
      <protection locked="0"/>
    </xf>
    <xf numFmtId="49" fontId="20" fillId="0" borderId="4" xfId="4" applyNumberFormat="1" applyFont="1" applyBorder="1" applyAlignment="1" applyProtection="1">
      <alignment horizontal="left" vertical="center" shrinkToFit="1"/>
      <protection locked="0"/>
    </xf>
    <xf numFmtId="49" fontId="20" fillId="0" borderId="5" xfId="4" applyNumberFormat="1" applyFont="1" applyBorder="1" applyAlignment="1" applyProtection="1">
      <alignment horizontal="left" vertical="center" shrinkToFit="1"/>
      <protection locked="0"/>
    </xf>
    <xf numFmtId="177" fontId="12" fillId="0" borderId="4" xfId="4" applyNumberFormat="1" applyFont="1" applyBorder="1" applyAlignment="1" applyProtection="1">
      <alignment horizontal="left" vertical="center" indent="1" shrinkToFit="1"/>
      <protection locked="0"/>
    </xf>
    <xf numFmtId="177" fontId="12" fillId="0" borderId="35" xfId="4" applyNumberFormat="1" applyFont="1" applyBorder="1" applyAlignment="1" applyProtection="1">
      <alignment horizontal="left" vertical="center" indent="1" shrinkToFit="1"/>
      <protection locked="0"/>
    </xf>
    <xf numFmtId="177" fontId="9" fillId="0" borderId="3" xfId="4" applyNumberFormat="1" applyFont="1" applyBorder="1" applyAlignment="1" applyProtection="1">
      <alignment horizontal="left" vertical="center" indent="3" shrinkToFit="1"/>
      <protection locked="0"/>
    </xf>
    <xf numFmtId="177" fontId="9" fillId="0" borderId="4" xfId="4" applyNumberFormat="1" applyFont="1" applyBorder="1" applyAlignment="1" applyProtection="1">
      <alignment horizontal="left" vertical="center" indent="3" shrinkToFit="1"/>
      <protection locked="0"/>
    </xf>
    <xf numFmtId="49" fontId="18" fillId="0" borderId="0" xfId="4" applyNumberFormat="1" applyFont="1" applyAlignment="1">
      <alignment horizontal="center" vertical="center" shrinkToFit="1"/>
    </xf>
    <xf numFmtId="49" fontId="9" fillId="0" borderId="31" xfId="4" applyNumberFormat="1" applyFont="1" applyBorder="1" applyAlignment="1" applyProtection="1">
      <alignment horizontal="left" vertical="center" shrinkToFit="1"/>
      <protection locked="0"/>
    </xf>
    <xf numFmtId="49" fontId="9" fillId="0" borderId="32" xfId="4" applyNumberFormat="1" applyFont="1" applyBorder="1" applyAlignment="1" applyProtection="1">
      <alignment horizontal="left" vertical="center" shrinkToFit="1"/>
      <protection locked="0"/>
    </xf>
    <xf numFmtId="49" fontId="9" fillId="0" borderId="33" xfId="4" applyNumberFormat="1" applyFont="1" applyBorder="1" applyAlignment="1" applyProtection="1">
      <alignment horizontal="left" vertical="center" shrinkToFit="1"/>
      <protection locked="0"/>
    </xf>
    <xf numFmtId="49" fontId="5" fillId="0" borderId="3" xfId="7" applyNumberFormat="1" applyFill="1" applyBorder="1" applyAlignment="1" applyProtection="1">
      <alignment horizontal="left" vertical="center" shrinkToFit="1"/>
      <protection locked="0"/>
    </xf>
    <xf numFmtId="49" fontId="17" fillId="5" borderId="27" xfId="4" applyNumberFormat="1" applyFont="1" applyFill="1" applyBorder="1" applyAlignment="1">
      <alignment horizontal="center" vertical="center" textRotation="255" wrapText="1" shrinkToFit="1"/>
    </xf>
    <xf numFmtId="49" fontId="17" fillId="5" borderId="28" xfId="4" applyNumberFormat="1" applyFont="1" applyFill="1" applyBorder="1" applyAlignment="1">
      <alignment horizontal="center" vertical="center" textRotation="255" shrinkToFit="1"/>
    </xf>
    <xf numFmtId="49" fontId="9" fillId="0" borderId="9" xfId="4" applyNumberFormat="1" applyFont="1" applyBorder="1" applyAlignment="1" applyProtection="1">
      <alignment horizontal="center" vertical="center" shrinkToFit="1"/>
      <protection locked="0"/>
    </xf>
    <xf numFmtId="49" fontId="9" fillId="0" borderId="13" xfId="4" applyNumberFormat="1" applyFont="1" applyBorder="1" applyAlignment="1" applyProtection="1">
      <alignment horizontal="center" vertical="center" shrinkToFit="1"/>
      <protection locked="0"/>
    </xf>
    <xf numFmtId="0" fontId="7" fillId="12" borderId="49" xfId="0" applyFont="1" applyFill="1" applyBorder="1" applyAlignment="1">
      <alignment horizontal="center" vertical="center"/>
    </xf>
    <xf numFmtId="0" fontId="7" fillId="12" borderId="5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49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4" fillId="13" borderId="53" xfId="0" applyFont="1" applyFill="1" applyBorder="1" applyAlignment="1">
      <alignment horizontal="left" vertical="center" indent="1"/>
    </xf>
    <xf numFmtId="0" fontId="24" fillId="13" borderId="55" xfId="0" applyFont="1" applyFill="1" applyBorder="1" applyAlignment="1">
      <alignment horizontal="left" vertical="center" indent="1"/>
    </xf>
    <xf numFmtId="0" fontId="24" fillId="13" borderId="56" xfId="0" applyFont="1" applyFill="1" applyBorder="1" applyAlignment="1">
      <alignment horizontal="left" vertical="center" indent="1"/>
    </xf>
    <xf numFmtId="0" fontId="24" fillId="13" borderId="58" xfId="0" applyFont="1" applyFill="1" applyBorder="1" applyAlignment="1">
      <alignment horizontal="left" vertical="center" indent="1"/>
    </xf>
    <xf numFmtId="0" fontId="26" fillId="14" borderId="16" xfId="0" applyFont="1" applyFill="1" applyBorder="1" applyAlignment="1">
      <alignment horizontal="left" vertical="center" wrapText="1" indent="2"/>
    </xf>
    <xf numFmtId="0" fontId="26" fillId="14" borderId="15" xfId="0" applyFont="1" applyFill="1" applyBorder="1" applyAlignment="1">
      <alignment horizontal="left" vertical="center" wrapText="1" indent="2"/>
    </xf>
    <xf numFmtId="0" fontId="26" fillId="14" borderId="54" xfId="0" applyFont="1" applyFill="1" applyBorder="1" applyAlignment="1">
      <alignment horizontal="left" vertical="center" wrapText="1" indent="2"/>
    </xf>
    <xf numFmtId="0" fontId="26" fillId="14" borderId="56" xfId="0" applyFont="1" applyFill="1" applyBorder="1" applyAlignment="1">
      <alignment horizontal="left" vertical="center" wrapText="1" indent="2"/>
    </xf>
    <xf numFmtId="0" fontId="26" fillId="14" borderId="0" xfId="0" applyFont="1" applyFill="1" applyAlignment="1">
      <alignment horizontal="left" vertical="center" wrapText="1" indent="2"/>
    </xf>
    <xf numFmtId="0" fontId="26" fillId="14" borderId="57" xfId="0" applyFont="1" applyFill="1" applyBorder="1" applyAlignment="1">
      <alignment horizontal="left" vertical="center" wrapText="1" indent="2"/>
    </xf>
    <xf numFmtId="0" fontId="26" fillId="15" borderId="16" xfId="0" applyFont="1" applyFill="1" applyBorder="1" applyAlignment="1">
      <alignment horizontal="left" vertical="center" wrapText="1" indent="2"/>
    </xf>
    <xf numFmtId="0" fontId="26" fillId="15" borderId="15" xfId="0" applyFont="1" applyFill="1" applyBorder="1" applyAlignment="1">
      <alignment horizontal="left" vertical="center" wrapText="1" indent="2"/>
    </xf>
    <xf numFmtId="0" fontId="26" fillId="15" borderId="54" xfId="0" applyFont="1" applyFill="1" applyBorder="1" applyAlignment="1">
      <alignment horizontal="left" vertical="center" wrapText="1" indent="2"/>
    </xf>
    <xf numFmtId="0" fontId="26" fillId="15" borderId="56" xfId="0" applyFont="1" applyFill="1" applyBorder="1" applyAlignment="1">
      <alignment horizontal="left" vertical="center" wrapText="1" indent="2"/>
    </xf>
    <xf numFmtId="0" fontId="26" fillId="15" borderId="0" xfId="0" applyFont="1" applyFill="1" applyAlignment="1">
      <alignment horizontal="left" vertical="center" wrapText="1" indent="2"/>
    </xf>
    <xf numFmtId="0" fontId="26" fillId="15" borderId="57" xfId="0" applyFont="1" applyFill="1" applyBorder="1" applyAlignment="1">
      <alignment horizontal="left" vertical="center" wrapText="1" indent="2"/>
    </xf>
    <xf numFmtId="0" fontId="26" fillId="6" borderId="16" xfId="0" applyFont="1" applyFill="1" applyBorder="1" applyAlignment="1">
      <alignment horizontal="left" vertical="center" indent="2"/>
    </xf>
    <xf numFmtId="0" fontId="26" fillId="6" borderId="54" xfId="0" applyFont="1" applyFill="1" applyBorder="1" applyAlignment="1">
      <alignment horizontal="left" vertical="center" indent="2"/>
    </xf>
    <xf numFmtId="0" fontId="26" fillId="6" borderId="56" xfId="0" applyFont="1" applyFill="1" applyBorder="1" applyAlignment="1">
      <alignment horizontal="left" vertical="center" indent="2"/>
    </xf>
    <xf numFmtId="0" fontId="26" fillId="6" borderId="57" xfId="0" applyFont="1" applyFill="1" applyBorder="1" applyAlignment="1">
      <alignment horizontal="left" vertical="center" indent="2"/>
    </xf>
    <xf numFmtId="0" fontId="24" fillId="6" borderId="64" xfId="0" applyFont="1" applyFill="1" applyBorder="1" applyAlignment="1">
      <alignment horizontal="left" vertical="center" indent="2"/>
    </xf>
    <xf numFmtId="0" fontId="24" fillId="6" borderId="65" xfId="0" applyFont="1" applyFill="1" applyBorder="1" applyAlignment="1">
      <alignment horizontal="left" vertical="center" indent="2"/>
    </xf>
    <xf numFmtId="0" fontId="27" fillId="6" borderId="63" xfId="0" applyFont="1" applyFill="1" applyBorder="1" applyAlignment="1">
      <alignment horizontal="left" vertical="center" indent="1"/>
    </xf>
    <xf numFmtId="0" fontId="27" fillId="6" borderId="66" xfId="0" applyFont="1" applyFill="1" applyBorder="1" applyAlignment="1">
      <alignment horizontal="left" vertical="center" indent="1"/>
    </xf>
    <xf numFmtId="0" fontId="24" fillId="0" borderId="56" xfId="0" applyFont="1" applyBorder="1" applyAlignment="1">
      <alignment horizontal="left" vertical="center" indent="2"/>
    </xf>
    <xf numFmtId="0" fontId="24" fillId="0" borderId="0" xfId="0" applyFont="1" applyAlignment="1">
      <alignment horizontal="left" vertical="center" indent="2"/>
    </xf>
    <xf numFmtId="0" fontId="24" fillId="0" borderId="18" xfId="0" applyFont="1" applyBorder="1" applyAlignment="1">
      <alignment horizontal="left" vertical="center" indent="2"/>
    </xf>
    <xf numFmtId="0" fontId="26" fillId="10" borderId="53" xfId="0" applyFont="1" applyFill="1" applyBorder="1" applyAlignment="1">
      <alignment horizontal="left" vertical="center" wrapText="1" indent="1"/>
    </xf>
    <xf numFmtId="0" fontId="26" fillId="10" borderId="55" xfId="0" applyFont="1" applyFill="1" applyBorder="1" applyAlignment="1">
      <alignment horizontal="left" vertical="center" indent="1"/>
    </xf>
    <xf numFmtId="0" fontId="24" fillId="16" borderId="0" xfId="0" applyFont="1" applyFill="1" applyAlignment="1">
      <alignment horizontal="left" vertical="center" indent="2"/>
    </xf>
  </cellXfs>
  <cellStyles count="8">
    <cellStyle name="ハイパーリンク" xfId="7" builtinId="8"/>
    <cellStyle name="標準" xfId="0" builtinId="0"/>
    <cellStyle name="標準 2" xfId="1" xr:uid="{00000000-0005-0000-0000-000002000000}"/>
    <cellStyle name="標準 2 2" xfId="2" xr:uid="{00000000-0005-0000-0000-000003000000}"/>
    <cellStyle name="標準 3" xfId="3" xr:uid="{00000000-0005-0000-0000-000004000000}"/>
    <cellStyle name="標準 4" xfId="4" xr:uid="{00000000-0005-0000-0000-000005000000}"/>
    <cellStyle name="標準 5" xfId="5" xr:uid="{00000000-0005-0000-0000-000006000000}"/>
    <cellStyle name="標準 6" xfId="6" xr:uid="{00000000-0005-0000-0000-000007000000}"/>
  </cellStyles>
  <dxfs count="3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solid">
          <fgColor auto="1"/>
          <bgColor rgb="FFFFFFCC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P$20" lockText="1" noThreeD="1"/>
</file>

<file path=xl/ctrlProps/ctrlProp10.xml><?xml version="1.0" encoding="utf-8"?>
<formControlPr xmlns="http://schemas.microsoft.com/office/spreadsheetml/2009/9/main" objectType="CheckBox" fmlaLink="$D$11" lockText="1" noThreeD="1"/>
</file>

<file path=xl/ctrlProps/ctrlProp11.xml><?xml version="1.0" encoding="utf-8"?>
<formControlPr xmlns="http://schemas.microsoft.com/office/spreadsheetml/2009/9/main" objectType="CheckBox" fmlaLink="$D$12" lockText="1" noThreeD="1"/>
</file>

<file path=xl/ctrlProps/ctrlProp12.xml><?xml version="1.0" encoding="utf-8"?>
<formControlPr xmlns="http://schemas.microsoft.com/office/spreadsheetml/2009/9/main" objectType="CheckBox" fmlaLink="$D$13" lockText="1" noThreeD="1"/>
</file>

<file path=xl/ctrlProps/ctrlProp13.xml><?xml version="1.0" encoding="utf-8"?>
<formControlPr xmlns="http://schemas.microsoft.com/office/spreadsheetml/2009/9/main" objectType="CheckBox" fmlaLink="$D$14" lockText="1" noThreeD="1"/>
</file>

<file path=xl/ctrlProps/ctrlProp14.xml><?xml version="1.0" encoding="utf-8"?>
<formControlPr xmlns="http://schemas.microsoft.com/office/spreadsheetml/2009/9/main" objectType="CheckBox" fmlaLink="$D$15" lockText="1" noThreeD="1"/>
</file>

<file path=xl/ctrlProps/ctrlProp15.xml><?xml version="1.0" encoding="utf-8"?>
<formControlPr xmlns="http://schemas.microsoft.com/office/spreadsheetml/2009/9/main" objectType="CheckBox" fmlaLink="$D$16" lockText="1" noThreeD="1"/>
</file>

<file path=xl/ctrlProps/ctrlProp16.xml><?xml version="1.0" encoding="utf-8"?>
<formControlPr xmlns="http://schemas.microsoft.com/office/spreadsheetml/2009/9/main" objectType="CheckBox" fmlaLink="$D$17" lockText="1" noThreeD="1"/>
</file>

<file path=xl/ctrlProps/ctrlProp17.xml><?xml version="1.0" encoding="utf-8"?>
<formControlPr xmlns="http://schemas.microsoft.com/office/spreadsheetml/2009/9/main" objectType="CheckBox" fmlaLink="$D$18" lockText="1" noThreeD="1"/>
</file>

<file path=xl/ctrlProps/ctrlProp18.xml><?xml version="1.0" encoding="utf-8"?>
<formControlPr xmlns="http://schemas.microsoft.com/office/spreadsheetml/2009/9/main" objectType="CheckBox" fmlaLink="$D$19" lockText="1" noThreeD="1"/>
</file>

<file path=xl/ctrlProps/ctrlProp19.xml><?xml version="1.0" encoding="utf-8"?>
<formControlPr xmlns="http://schemas.microsoft.com/office/spreadsheetml/2009/9/main" objectType="CheckBox" fmlaLink="$D$20" lockText="1" noThreeD="1"/>
</file>

<file path=xl/ctrlProps/ctrlProp2.xml><?xml version="1.0" encoding="utf-8"?>
<formControlPr xmlns="http://schemas.microsoft.com/office/spreadsheetml/2009/9/main" objectType="CheckBox" fmlaLink="$P$21" lockText="1" noThreeD="1"/>
</file>

<file path=xl/ctrlProps/ctrlProp20.xml><?xml version="1.0" encoding="utf-8"?>
<formControlPr xmlns="http://schemas.microsoft.com/office/spreadsheetml/2009/9/main" objectType="CheckBox" fmlaLink="$D$21" lockText="1" noThreeD="1"/>
</file>

<file path=xl/ctrlProps/ctrlProp21.xml><?xml version="1.0" encoding="utf-8"?>
<formControlPr xmlns="http://schemas.microsoft.com/office/spreadsheetml/2009/9/main" objectType="CheckBox" fmlaLink="$D$22" lockText="1" noThreeD="1"/>
</file>

<file path=xl/ctrlProps/ctrlProp22.xml><?xml version="1.0" encoding="utf-8"?>
<formControlPr xmlns="http://schemas.microsoft.com/office/spreadsheetml/2009/9/main" objectType="CheckBox" fmlaLink="$D$23" lockText="1" noThreeD="1"/>
</file>

<file path=xl/ctrlProps/ctrlProp23.xml><?xml version="1.0" encoding="utf-8"?>
<formControlPr xmlns="http://schemas.microsoft.com/office/spreadsheetml/2009/9/main" objectType="CheckBox" fmlaLink="$D$5" lockText="1" noThreeD="1"/>
</file>

<file path=xl/ctrlProps/ctrlProp24.xml><?xml version="1.0" encoding="utf-8"?>
<formControlPr xmlns="http://schemas.microsoft.com/office/spreadsheetml/2009/9/main" objectType="CheckBox" fmlaLink="$D$6" lockText="1" noThreeD="1"/>
</file>

<file path=xl/ctrlProps/ctrlProp25.xml><?xml version="1.0" encoding="utf-8"?>
<formControlPr xmlns="http://schemas.microsoft.com/office/spreadsheetml/2009/9/main" objectType="CheckBox" fmlaLink="$D$24" lockText="1" noThreeD="1"/>
</file>

<file path=xl/ctrlProps/ctrlProp26.xml><?xml version="1.0" encoding="utf-8"?>
<formControlPr xmlns="http://schemas.microsoft.com/office/spreadsheetml/2009/9/main" objectType="CheckBox" fmlaLink="$D$7" lockText="1" noThreeD="1"/>
</file>

<file path=xl/ctrlProps/ctrlProp27.xml><?xml version="1.0" encoding="utf-8"?>
<formControlPr xmlns="http://schemas.microsoft.com/office/spreadsheetml/2009/9/main" objectType="CheckBox" fmlaLink="$D$8" lockText="1" noThreeD="1"/>
</file>

<file path=xl/ctrlProps/ctrlProp28.xml><?xml version="1.0" encoding="utf-8"?>
<formControlPr xmlns="http://schemas.microsoft.com/office/spreadsheetml/2009/9/main" objectType="CheckBox" fmlaLink="$D$9" lockText="1" noThreeD="1"/>
</file>

<file path=xl/ctrlProps/ctrlProp29.xml><?xml version="1.0" encoding="utf-8"?>
<formControlPr xmlns="http://schemas.microsoft.com/office/spreadsheetml/2009/9/main" objectType="CheckBox" fmlaLink="$D$10" lockText="1" noThreeD="1"/>
</file>

<file path=xl/ctrlProps/ctrlProp3.xml><?xml version="1.0" encoding="utf-8"?>
<formControlPr xmlns="http://schemas.microsoft.com/office/spreadsheetml/2009/9/main" objectType="CheckBox" fmlaLink="$P$22" lockText="1" noThreeD="1"/>
</file>

<file path=xl/ctrlProps/ctrlProp30.xml><?xml version="1.0" encoding="utf-8"?>
<formControlPr xmlns="http://schemas.microsoft.com/office/spreadsheetml/2009/9/main" objectType="CheckBox" fmlaLink="$D$11" lockText="1" noThreeD="1"/>
</file>

<file path=xl/ctrlProps/ctrlProp31.xml><?xml version="1.0" encoding="utf-8"?>
<formControlPr xmlns="http://schemas.microsoft.com/office/spreadsheetml/2009/9/main" objectType="CheckBox" fmlaLink="$D$12" lockText="1" noThreeD="1"/>
</file>

<file path=xl/ctrlProps/ctrlProp32.xml><?xml version="1.0" encoding="utf-8"?>
<formControlPr xmlns="http://schemas.microsoft.com/office/spreadsheetml/2009/9/main" objectType="CheckBox" fmlaLink="$D$13" lockText="1" noThreeD="1"/>
</file>

<file path=xl/ctrlProps/ctrlProp33.xml><?xml version="1.0" encoding="utf-8"?>
<formControlPr xmlns="http://schemas.microsoft.com/office/spreadsheetml/2009/9/main" objectType="CheckBox" fmlaLink="$D$14" lockText="1" noThreeD="1"/>
</file>

<file path=xl/ctrlProps/ctrlProp34.xml><?xml version="1.0" encoding="utf-8"?>
<formControlPr xmlns="http://schemas.microsoft.com/office/spreadsheetml/2009/9/main" objectType="CheckBox" fmlaLink="$D$15" lockText="1" noThreeD="1"/>
</file>

<file path=xl/ctrlProps/ctrlProp35.xml><?xml version="1.0" encoding="utf-8"?>
<formControlPr xmlns="http://schemas.microsoft.com/office/spreadsheetml/2009/9/main" objectType="CheckBox" fmlaLink="$D$16" lockText="1" noThreeD="1"/>
</file>

<file path=xl/ctrlProps/ctrlProp36.xml><?xml version="1.0" encoding="utf-8"?>
<formControlPr xmlns="http://schemas.microsoft.com/office/spreadsheetml/2009/9/main" objectType="CheckBox" fmlaLink="$D$17" lockText="1" noThreeD="1"/>
</file>

<file path=xl/ctrlProps/ctrlProp37.xml><?xml version="1.0" encoding="utf-8"?>
<formControlPr xmlns="http://schemas.microsoft.com/office/spreadsheetml/2009/9/main" objectType="CheckBox" fmlaLink="$D$18" lockText="1" noThreeD="1"/>
</file>

<file path=xl/ctrlProps/ctrlProp38.xml><?xml version="1.0" encoding="utf-8"?>
<formControlPr xmlns="http://schemas.microsoft.com/office/spreadsheetml/2009/9/main" objectType="CheckBox" fmlaLink="$D$19" lockText="1" noThreeD="1"/>
</file>

<file path=xl/ctrlProps/ctrlProp39.xml><?xml version="1.0" encoding="utf-8"?>
<formControlPr xmlns="http://schemas.microsoft.com/office/spreadsheetml/2009/9/main" objectType="CheckBox" fmlaLink="$D$20" lockText="1" noThreeD="1"/>
</file>

<file path=xl/ctrlProps/ctrlProp4.xml><?xml version="1.0" encoding="utf-8"?>
<formControlPr xmlns="http://schemas.microsoft.com/office/spreadsheetml/2009/9/main" objectType="CheckBox" fmlaLink="$P$23" lockText="1" noThreeD="1"/>
</file>

<file path=xl/ctrlProps/ctrlProp40.xml><?xml version="1.0" encoding="utf-8"?>
<formControlPr xmlns="http://schemas.microsoft.com/office/spreadsheetml/2009/9/main" objectType="CheckBox" fmlaLink="$D$21" lockText="1" noThreeD="1"/>
</file>

<file path=xl/ctrlProps/ctrlProp41.xml><?xml version="1.0" encoding="utf-8"?>
<formControlPr xmlns="http://schemas.microsoft.com/office/spreadsheetml/2009/9/main" objectType="CheckBox" fmlaLink="$D$22" lockText="1" noThreeD="1"/>
</file>

<file path=xl/ctrlProps/ctrlProp42.xml><?xml version="1.0" encoding="utf-8"?>
<formControlPr xmlns="http://schemas.microsoft.com/office/spreadsheetml/2009/9/main" objectType="CheckBox" fmlaLink="$D$23" lockText="1" noThreeD="1"/>
</file>

<file path=xl/ctrlProps/ctrlProp43.xml><?xml version="1.0" encoding="utf-8"?>
<formControlPr xmlns="http://schemas.microsoft.com/office/spreadsheetml/2009/9/main" objectType="CheckBox" fmlaLink="$D$5" lockText="1" noThreeD="1"/>
</file>

<file path=xl/ctrlProps/ctrlProp44.xml><?xml version="1.0" encoding="utf-8"?>
<formControlPr xmlns="http://schemas.microsoft.com/office/spreadsheetml/2009/9/main" objectType="CheckBox" fmlaLink="$D$6" lockText="1" noThreeD="1"/>
</file>

<file path=xl/ctrlProps/ctrlProp45.xml><?xml version="1.0" encoding="utf-8"?>
<formControlPr xmlns="http://schemas.microsoft.com/office/spreadsheetml/2009/9/main" objectType="CheckBox" fmlaLink="$D$24" lockText="1" noThreeD="1"/>
</file>

<file path=xl/ctrlProps/ctrlProp46.xml><?xml version="1.0" encoding="utf-8"?>
<formControlPr xmlns="http://schemas.microsoft.com/office/spreadsheetml/2009/9/main" objectType="CheckBox" fmlaLink="$D$7" lockText="1" noThreeD="1"/>
</file>

<file path=xl/ctrlProps/ctrlProp47.xml><?xml version="1.0" encoding="utf-8"?>
<formControlPr xmlns="http://schemas.microsoft.com/office/spreadsheetml/2009/9/main" objectType="CheckBox" fmlaLink="$D$8" lockText="1" noThreeD="1"/>
</file>

<file path=xl/ctrlProps/ctrlProp48.xml><?xml version="1.0" encoding="utf-8"?>
<formControlPr xmlns="http://schemas.microsoft.com/office/spreadsheetml/2009/9/main" objectType="CheckBox" fmlaLink="$D$9" lockText="1" noThreeD="1"/>
</file>

<file path=xl/ctrlProps/ctrlProp49.xml><?xml version="1.0" encoding="utf-8"?>
<formControlPr xmlns="http://schemas.microsoft.com/office/spreadsheetml/2009/9/main" objectType="CheckBox" fmlaLink="$D$10" lockText="1" noThreeD="1"/>
</file>

<file path=xl/ctrlProps/ctrlProp5.xml><?xml version="1.0" encoding="utf-8"?>
<formControlPr xmlns="http://schemas.microsoft.com/office/spreadsheetml/2009/9/main" objectType="CheckBox" fmlaLink="$P$24" lockText="1" noThreeD="1"/>
</file>

<file path=xl/ctrlProps/ctrlProp50.xml><?xml version="1.0" encoding="utf-8"?>
<formControlPr xmlns="http://schemas.microsoft.com/office/spreadsheetml/2009/9/main" objectType="CheckBox" fmlaLink="$D$11" lockText="1" noThreeD="1"/>
</file>

<file path=xl/ctrlProps/ctrlProp51.xml><?xml version="1.0" encoding="utf-8"?>
<formControlPr xmlns="http://schemas.microsoft.com/office/spreadsheetml/2009/9/main" objectType="CheckBox" fmlaLink="$D$12" lockText="1" noThreeD="1"/>
</file>

<file path=xl/ctrlProps/ctrlProp52.xml><?xml version="1.0" encoding="utf-8"?>
<formControlPr xmlns="http://schemas.microsoft.com/office/spreadsheetml/2009/9/main" objectType="CheckBox" fmlaLink="$D$13" lockText="1" noThreeD="1"/>
</file>

<file path=xl/ctrlProps/ctrlProp53.xml><?xml version="1.0" encoding="utf-8"?>
<formControlPr xmlns="http://schemas.microsoft.com/office/spreadsheetml/2009/9/main" objectType="CheckBox" fmlaLink="$D$14" lockText="1" noThreeD="1"/>
</file>

<file path=xl/ctrlProps/ctrlProp54.xml><?xml version="1.0" encoding="utf-8"?>
<formControlPr xmlns="http://schemas.microsoft.com/office/spreadsheetml/2009/9/main" objectType="CheckBox" fmlaLink="$D$15" lockText="1" noThreeD="1"/>
</file>

<file path=xl/ctrlProps/ctrlProp55.xml><?xml version="1.0" encoding="utf-8"?>
<formControlPr xmlns="http://schemas.microsoft.com/office/spreadsheetml/2009/9/main" objectType="CheckBox" fmlaLink="$D$16" lockText="1" noThreeD="1"/>
</file>

<file path=xl/ctrlProps/ctrlProp56.xml><?xml version="1.0" encoding="utf-8"?>
<formControlPr xmlns="http://schemas.microsoft.com/office/spreadsheetml/2009/9/main" objectType="CheckBox" fmlaLink="$D$17" lockText="1" noThreeD="1"/>
</file>

<file path=xl/ctrlProps/ctrlProp57.xml><?xml version="1.0" encoding="utf-8"?>
<formControlPr xmlns="http://schemas.microsoft.com/office/spreadsheetml/2009/9/main" objectType="CheckBox" fmlaLink="$D$18" lockText="1" noThreeD="1"/>
</file>

<file path=xl/ctrlProps/ctrlProp58.xml><?xml version="1.0" encoding="utf-8"?>
<formControlPr xmlns="http://schemas.microsoft.com/office/spreadsheetml/2009/9/main" objectType="CheckBox" fmlaLink="$D$19" lockText="1" noThreeD="1"/>
</file>

<file path=xl/ctrlProps/ctrlProp59.xml><?xml version="1.0" encoding="utf-8"?>
<formControlPr xmlns="http://schemas.microsoft.com/office/spreadsheetml/2009/9/main" objectType="CheckBox" fmlaLink="$D$20" lockText="1" noThreeD="1"/>
</file>

<file path=xl/ctrlProps/ctrlProp6.xml><?xml version="1.0" encoding="utf-8"?>
<formControlPr xmlns="http://schemas.microsoft.com/office/spreadsheetml/2009/9/main" objectType="CheckBox" fmlaLink="$D$7" lockText="1" noThreeD="1"/>
</file>

<file path=xl/ctrlProps/ctrlProp60.xml><?xml version="1.0" encoding="utf-8"?>
<formControlPr xmlns="http://schemas.microsoft.com/office/spreadsheetml/2009/9/main" objectType="CheckBox" fmlaLink="$D$21" lockText="1" noThreeD="1"/>
</file>

<file path=xl/ctrlProps/ctrlProp61.xml><?xml version="1.0" encoding="utf-8"?>
<formControlPr xmlns="http://schemas.microsoft.com/office/spreadsheetml/2009/9/main" objectType="CheckBox" fmlaLink="$D$22" lockText="1" noThreeD="1"/>
</file>

<file path=xl/ctrlProps/ctrlProp62.xml><?xml version="1.0" encoding="utf-8"?>
<formControlPr xmlns="http://schemas.microsoft.com/office/spreadsheetml/2009/9/main" objectType="CheckBox" fmlaLink="$D$23" lockText="1" noThreeD="1"/>
</file>

<file path=xl/ctrlProps/ctrlProp63.xml><?xml version="1.0" encoding="utf-8"?>
<formControlPr xmlns="http://schemas.microsoft.com/office/spreadsheetml/2009/9/main" objectType="CheckBox" fmlaLink="$D$5" lockText="1" noThreeD="1"/>
</file>

<file path=xl/ctrlProps/ctrlProp64.xml><?xml version="1.0" encoding="utf-8"?>
<formControlPr xmlns="http://schemas.microsoft.com/office/spreadsheetml/2009/9/main" objectType="CheckBox" fmlaLink="$D$6" lockText="1" noThreeD="1"/>
</file>

<file path=xl/ctrlProps/ctrlProp65.xml><?xml version="1.0" encoding="utf-8"?>
<formControlPr xmlns="http://schemas.microsoft.com/office/spreadsheetml/2009/9/main" objectType="CheckBox" fmlaLink="$D$24" lockText="1" noThreeD="1"/>
</file>

<file path=xl/ctrlProps/ctrlProp66.xml><?xml version="1.0" encoding="utf-8"?>
<formControlPr xmlns="http://schemas.microsoft.com/office/spreadsheetml/2009/9/main" objectType="CheckBox" fmlaLink="$D$7" lockText="1" noThreeD="1"/>
</file>

<file path=xl/ctrlProps/ctrlProp67.xml><?xml version="1.0" encoding="utf-8"?>
<formControlPr xmlns="http://schemas.microsoft.com/office/spreadsheetml/2009/9/main" objectType="CheckBox" fmlaLink="$D$8" lockText="1" noThreeD="1"/>
</file>

<file path=xl/ctrlProps/ctrlProp68.xml><?xml version="1.0" encoding="utf-8"?>
<formControlPr xmlns="http://schemas.microsoft.com/office/spreadsheetml/2009/9/main" objectType="CheckBox" fmlaLink="$D$9" lockText="1" noThreeD="1"/>
</file>

<file path=xl/ctrlProps/ctrlProp69.xml><?xml version="1.0" encoding="utf-8"?>
<formControlPr xmlns="http://schemas.microsoft.com/office/spreadsheetml/2009/9/main" objectType="CheckBox" fmlaLink="$D$10" lockText="1" noThreeD="1"/>
</file>

<file path=xl/ctrlProps/ctrlProp7.xml><?xml version="1.0" encoding="utf-8"?>
<formControlPr xmlns="http://schemas.microsoft.com/office/spreadsheetml/2009/9/main" objectType="CheckBox" fmlaLink="$D$8" lockText="1" noThreeD="1"/>
</file>

<file path=xl/ctrlProps/ctrlProp70.xml><?xml version="1.0" encoding="utf-8"?>
<formControlPr xmlns="http://schemas.microsoft.com/office/spreadsheetml/2009/9/main" objectType="CheckBox" fmlaLink="$D$11" lockText="1" noThreeD="1"/>
</file>

<file path=xl/ctrlProps/ctrlProp71.xml><?xml version="1.0" encoding="utf-8"?>
<formControlPr xmlns="http://schemas.microsoft.com/office/spreadsheetml/2009/9/main" objectType="CheckBox" fmlaLink="$D$12" lockText="1" noThreeD="1"/>
</file>

<file path=xl/ctrlProps/ctrlProp72.xml><?xml version="1.0" encoding="utf-8"?>
<formControlPr xmlns="http://schemas.microsoft.com/office/spreadsheetml/2009/9/main" objectType="CheckBox" fmlaLink="$D$13" lockText="1" noThreeD="1"/>
</file>

<file path=xl/ctrlProps/ctrlProp73.xml><?xml version="1.0" encoding="utf-8"?>
<formControlPr xmlns="http://schemas.microsoft.com/office/spreadsheetml/2009/9/main" objectType="CheckBox" fmlaLink="$D$14" lockText="1" noThreeD="1"/>
</file>

<file path=xl/ctrlProps/ctrlProp74.xml><?xml version="1.0" encoding="utf-8"?>
<formControlPr xmlns="http://schemas.microsoft.com/office/spreadsheetml/2009/9/main" objectType="CheckBox" fmlaLink="$D$15" lockText="1" noThreeD="1"/>
</file>

<file path=xl/ctrlProps/ctrlProp75.xml><?xml version="1.0" encoding="utf-8"?>
<formControlPr xmlns="http://schemas.microsoft.com/office/spreadsheetml/2009/9/main" objectType="CheckBox" fmlaLink="$D$16" lockText="1" noThreeD="1"/>
</file>

<file path=xl/ctrlProps/ctrlProp76.xml><?xml version="1.0" encoding="utf-8"?>
<formControlPr xmlns="http://schemas.microsoft.com/office/spreadsheetml/2009/9/main" objectType="CheckBox" fmlaLink="$D$17" lockText="1" noThreeD="1"/>
</file>

<file path=xl/ctrlProps/ctrlProp77.xml><?xml version="1.0" encoding="utf-8"?>
<formControlPr xmlns="http://schemas.microsoft.com/office/spreadsheetml/2009/9/main" objectType="CheckBox" fmlaLink="$D$18" lockText="1" noThreeD="1"/>
</file>

<file path=xl/ctrlProps/ctrlProp78.xml><?xml version="1.0" encoding="utf-8"?>
<formControlPr xmlns="http://schemas.microsoft.com/office/spreadsheetml/2009/9/main" objectType="CheckBox" fmlaLink="$D$19" lockText="1" noThreeD="1"/>
</file>

<file path=xl/ctrlProps/ctrlProp79.xml><?xml version="1.0" encoding="utf-8"?>
<formControlPr xmlns="http://schemas.microsoft.com/office/spreadsheetml/2009/9/main" objectType="CheckBox" fmlaLink="$D$20" lockText="1" noThreeD="1"/>
</file>

<file path=xl/ctrlProps/ctrlProp8.xml><?xml version="1.0" encoding="utf-8"?>
<formControlPr xmlns="http://schemas.microsoft.com/office/spreadsheetml/2009/9/main" objectType="CheckBox" fmlaLink="$D$9" lockText="1" noThreeD="1"/>
</file>

<file path=xl/ctrlProps/ctrlProp80.xml><?xml version="1.0" encoding="utf-8"?>
<formControlPr xmlns="http://schemas.microsoft.com/office/spreadsheetml/2009/9/main" objectType="CheckBox" fmlaLink="$D$21" lockText="1" noThreeD="1"/>
</file>

<file path=xl/ctrlProps/ctrlProp81.xml><?xml version="1.0" encoding="utf-8"?>
<formControlPr xmlns="http://schemas.microsoft.com/office/spreadsheetml/2009/9/main" objectType="CheckBox" fmlaLink="$D$22" lockText="1" noThreeD="1"/>
</file>

<file path=xl/ctrlProps/ctrlProp82.xml><?xml version="1.0" encoding="utf-8"?>
<formControlPr xmlns="http://schemas.microsoft.com/office/spreadsheetml/2009/9/main" objectType="CheckBox" fmlaLink="$D$23" lockText="1" noThreeD="1"/>
</file>

<file path=xl/ctrlProps/ctrlProp83.xml><?xml version="1.0" encoding="utf-8"?>
<formControlPr xmlns="http://schemas.microsoft.com/office/spreadsheetml/2009/9/main" objectType="CheckBox" fmlaLink="$D$5" lockText="1" noThreeD="1"/>
</file>

<file path=xl/ctrlProps/ctrlProp84.xml><?xml version="1.0" encoding="utf-8"?>
<formControlPr xmlns="http://schemas.microsoft.com/office/spreadsheetml/2009/9/main" objectType="CheckBox" fmlaLink="$D$6" lockText="1" noThreeD="1"/>
</file>

<file path=xl/ctrlProps/ctrlProp85.xml><?xml version="1.0" encoding="utf-8"?>
<formControlPr xmlns="http://schemas.microsoft.com/office/spreadsheetml/2009/9/main" objectType="CheckBox" fmlaLink="$D$24" lockText="1" noThreeD="1"/>
</file>

<file path=xl/ctrlProps/ctrlProp9.xml><?xml version="1.0" encoding="utf-8"?>
<formControlPr xmlns="http://schemas.microsoft.com/office/spreadsheetml/2009/9/main" objectType="CheckBox" fmlaLink="$D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7</xdr:row>
          <xdr:rowOff>228600</xdr:rowOff>
        </xdr:from>
        <xdr:to>
          <xdr:col>3</xdr:col>
          <xdr:colOff>0</xdr:colOff>
          <xdr:row>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8</xdr:row>
          <xdr:rowOff>0</xdr:rowOff>
        </xdr:from>
        <xdr:to>
          <xdr:col>4</xdr:col>
          <xdr:colOff>428625</xdr:colOff>
          <xdr:row>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</xdr:row>
          <xdr:rowOff>0</xdr:rowOff>
        </xdr:from>
        <xdr:to>
          <xdr:col>6</xdr:col>
          <xdr:colOff>381000</xdr:colOff>
          <xdr:row>9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11</xdr:row>
          <xdr:rowOff>219075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11</xdr:row>
          <xdr:rowOff>228600</xdr:rowOff>
        </xdr:from>
        <xdr:to>
          <xdr:col>4</xdr:col>
          <xdr:colOff>400050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509584</xdr:colOff>
      <xdr:row>0</xdr:row>
      <xdr:rowOff>409577</xdr:rowOff>
    </xdr:from>
    <xdr:ext cx="4767266" cy="242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90784" y="409577"/>
          <a:ext cx="476726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←試料種類を選択して、分析項目を各シートで選択してください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6</xdr:row>
          <xdr:rowOff>9525</xdr:rowOff>
        </xdr:from>
        <xdr:to>
          <xdr:col>1</xdr:col>
          <xdr:colOff>257175</xdr:colOff>
          <xdr:row>6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7</xdr:row>
          <xdr:rowOff>9525</xdr:rowOff>
        </xdr:from>
        <xdr:to>
          <xdr:col>1</xdr:col>
          <xdr:colOff>257175</xdr:colOff>
          <xdr:row>7</xdr:row>
          <xdr:rowOff>257175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8</xdr:row>
          <xdr:rowOff>9525</xdr:rowOff>
        </xdr:from>
        <xdr:to>
          <xdr:col>1</xdr:col>
          <xdr:colOff>257175</xdr:colOff>
          <xdr:row>8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9</xdr:row>
          <xdr:rowOff>9525</xdr:rowOff>
        </xdr:from>
        <xdr:to>
          <xdr:col>1</xdr:col>
          <xdr:colOff>257175</xdr:colOff>
          <xdr:row>9</xdr:row>
          <xdr:rowOff>257175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10</xdr:row>
          <xdr:rowOff>9525</xdr:rowOff>
        </xdr:from>
        <xdr:to>
          <xdr:col>1</xdr:col>
          <xdr:colOff>257175</xdr:colOff>
          <xdr:row>10</xdr:row>
          <xdr:rowOff>257175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11</xdr:row>
          <xdr:rowOff>9525</xdr:rowOff>
        </xdr:from>
        <xdr:to>
          <xdr:col>1</xdr:col>
          <xdr:colOff>257175</xdr:colOff>
          <xdr:row>11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12</xdr:row>
          <xdr:rowOff>9525</xdr:rowOff>
        </xdr:from>
        <xdr:to>
          <xdr:col>1</xdr:col>
          <xdr:colOff>257175</xdr:colOff>
          <xdr:row>12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13</xdr:row>
          <xdr:rowOff>9525</xdr:rowOff>
        </xdr:from>
        <xdr:to>
          <xdr:col>1</xdr:col>
          <xdr:colOff>257175</xdr:colOff>
          <xdr:row>13</xdr:row>
          <xdr:rowOff>257175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14</xdr:row>
          <xdr:rowOff>9525</xdr:rowOff>
        </xdr:from>
        <xdr:to>
          <xdr:col>1</xdr:col>
          <xdr:colOff>257175</xdr:colOff>
          <xdr:row>14</xdr:row>
          <xdr:rowOff>257175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15</xdr:row>
          <xdr:rowOff>9525</xdr:rowOff>
        </xdr:from>
        <xdr:to>
          <xdr:col>1</xdr:col>
          <xdr:colOff>257175</xdr:colOff>
          <xdr:row>15</xdr:row>
          <xdr:rowOff>257175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16</xdr:row>
          <xdr:rowOff>9525</xdr:rowOff>
        </xdr:from>
        <xdr:to>
          <xdr:col>1</xdr:col>
          <xdr:colOff>257175</xdr:colOff>
          <xdr:row>16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17</xdr:row>
          <xdr:rowOff>9525</xdr:rowOff>
        </xdr:from>
        <xdr:to>
          <xdr:col>1</xdr:col>
          <xdr:colOff>257175</xdr:colOff>
          <xdr:row>17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18</xdr:row>
          <xdr:rowOff>9525</xdr:rowOff>
        </xdr:from>
        <xdr:to>
          <xdr:col>1</xdr:col>
          <xdr:colOff>257175</xdr:colOff>
          <xdr:row>18</xdr:row>
          <xdr:rowOff>257175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19</xdr:row>
          <xdr:rowOff>9525</xdr:rowOff>
        </xdr:from>
        <xdr:to>
          <xdr:col>1</xdr:col>
          <xdr:colOff>257175</xdr:colOff>
          <xdr:row>19</xdr:row>
          <xdr:rowOff>257175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20</xdr:row>
          <xdr:rowOff>9525</xdr:rowOff>
        </xdr:from>
        <xdr:to>
          <xdr:col>1</xdr:col>
          <xdr:colOff>257175</xdr:colOff>
          <xdr:row>20</xdr:row>
          <xdr:rowOff>257175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21</xdr:row>
          <xdr:rowOff>9525</xdr:rowOff>
        </xdr:from>
        <xdr:to>
          <xdr:col>1</xdr:col>
          <xdr:colOff>257175</xdr:colOff>
          <xdr:row>21</xdr:row>
          <xdr:rowOff>257175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22</xdr:row>
          <xdr:rowOff>9525</xdr:rowOff>
        </xdr:from>
        <xdr:to>
          <xdr:col>1</xdr:col>
          <xdr:colOff>257175</xdr:colOff>
          <xdr:row>22</xdr:row>
          <xdr:rowOff>257175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4</xdr:row>
          <xdr:rowOff>19050</xdr:rowOff>
        </xdr:from>
        <xdr:to>
          <xdr:col>0</xdr:col>
          <xdr:colOff>552450</xdr:colOff>
          <xdr:row>4</xdr:row>
          <xdr:rowOff>257175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5</xdr:row>
          <xdr:rowOff>19050</xdr:rowOff>
        </xdr:from>
        <xdr:to>
          <xdr:col>0</xdr:col>
          <xdr:colOff>552450</xdr:colOff>
          <xdr:row>5</xdr:row>
          <xdr:rowOff>257175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23</xdr:row>
          <xdr:rowOff>28575</xdr:rowOff>
        </xdr:from>
        <xdr:to>
          <xdr:col>1</xdr:col>
          <xdr:colOff>200025</xdr:colOff>
          <xdr:row>23</xdr:row>
          <xdr:rowOff>257175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6</xdr:row>
          <xdr:rowOff>9525</xdr:rowOff>
        </xdr:from>
        <xdr:to>
          <xdr:col>1</xdr:col>
          <xdr:colOff>257175</xdr:colOff>
          <xdr:row>6</xdr:row>
          <xdr:rowOff>257175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7</xdr:row>
          <xdr:rowOff>9525</xdr:rowOff>
        </xdr:from>
        <xdr:to>
          <xdr:col>1</xdr:col>
          <xdr:colOff>257175</xdr:colOff>
          <xdr:row>7</xdr:row>
          <xdr:rowOff>257175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8</xdr:row>
          <xdr:rowOff>9525</xdr:rowOff>
        </xdr:from>
        <xdr:to>
          <xdr:col>1</xdr:col>
          <xdr:colOff>257175</xdr:colOff>
          <xdr:row>8</xdr:row>
          <xdr:rowOff>257175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9</xdr:row>
          <xdr:rowOff>9525</xdr:rowOff>
        </xdr:from>
        <xdr:to>
          <xdr:col>1</xdr:col>
          <xdr:colOff>257175</xdr:colOff>
          <xdr:row>9</xdr:row>
          <xdr:rowOff>257175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10</xdr:row>
          <xdr:rowOff>9525</xdr:rowOff>
        </xdr:from>
        <xdr:to>
          <xdr:col>1</xdr:col>
          <xdr:colOff>257175</xdr:colOff>
          <xdr:row>10</xdr:row>
          <xdr:rowOff>257175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11</xdr:row>
          <xdr:rowOff>9525</xdr:rowOff>
        </xdr:from>
        <xdr:to>
          <xdr:col>1</xdr:col>
          <xdr:colOff>257175</xdr:colOff>
          <xdr:row>11</xdr:row>
          <xdr:rowOff>257175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12</xdr:row>
          <xdr:rowOff>9525</xdr:rowOff>
        </xdr:from>
        <xdr:to>
          <xdr:col>1</xdr:col>
          <xdr:colOff>257175</xdr:colOff>
          <xdr:row>12</xdr:row>
          <xdr:rowOff>257175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13</xdr:row>
          <xdr:rowOff>9525</xdr:rowOff>
        </xdr:from>
        <xdr:to>
          <xdr:col>1</xdr:col>
          <xdr:colOff>257175</xdr:colOff>
          <xdr:row>13</xdr:row>
          <xdr:rowOff>257175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14</xdr:row>
          <xdr:rowOff>9525</xdr:rowOff>
        </xdr:from>
        <xdr:to>
          <xdr:col>1</xdr:col>
          <xdr:colOff>257175</xdr:colOff>
          <xdr:row>14</xdr:row>
          <xdr:rowOff>257175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15</xdr:row>
          <xdr:rowOff>9525</xdr:rowOff>
        </xdr:from>
        <xdr:to>
          <xdr:col>1</xdr:col>
          <xdr:colOff>257175</xdr:colOff>
          <xdr:row>15</xdr:row>
          <xdr:rowOff>257175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16</xdr:row>
          <xdr:rowOff>9525</xdr:rowOff>
        </xdr:from>
        <xdr:to>
          <xdr:col>1</xdr:col>
          <xdr:colOff>257175</xdr:colOff>
          <xdr:row>16</xdr:row>
          <xdr:rowOff>257175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17</xdr:row>
          <xdr:rowOff>9525</xdr:rowOff>
        </xdr:from>
        <xdr:to>
          <xdr:col>1</xdr:col>
          <xdr:colOff>257175</xdr:colOff>
          <xdr:row>17</xdr:row>
          <xdr:rowOff>257175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18</xdr:row>
          <xdr:rowOff>9525</xdr:rowOff>
        </xdr:from>
        <xdr:to>
          <xdr:col>1</xdr:col>
          <xdr:colOff>257175</xdr:colOff>
          <xdr:row>18</xdr:row>
          <xdr:rowOff>257175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19</xdr:row>
          <xdr:rowOff>9525</xdr:rowOff>
        </xdr:from>
        <xdr:to>
          <xdr:col>1</xdr:col>
          <xdr:colOff>257175</xdr:colOff>
          <xdr:row>19</xdr:row>
          <xdr:rowOff>257175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20</xdr:row>
          <xdr:rowOff>9525</xdr:rowOff>
        </xdr:from>
        <xdr:to>
          <xdr:col>1</xdr:col>
          <xdr:colOff>257175</xdr:colOff>
          <xdr:row>20</xdr:row>
          <xdr:rowOff>257175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21</xdr:row>
          <xdr:rowOff>9525</xdr:rowOff>
        </xdr:from>
        <xdr:to>
          <xdr:col>1</xdr:col>
          <xdr:colOff>257175</xdr:colOff>
          <xdr:row>21</xdr:row>
          <xdr:rowOff>257175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22</xdr:row>
          <xdr:rowOff>9525</xdr:rowOff>
        </xdr:from>
        <xdr:to>
          <xdr:col>1</xdr:col>
          <xdr:colOff>257175</xdr:colOff>
          <xdr:row>22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4</xdr:row>
          <xdr:rowOff>19050</xdr:rowOff>
        </xdr:from>
        <xdr:to>
          <xdr:col>0</xdr:col>
          <xdr:colOff>552450</xdr:colOff>
          <xdr:row>4</xdr:row>
          <xdr:rowOff>257175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5</xdr:row>
          <xdr:rowOff>19050</xdr:rowOff>
        </xdr:from>
        <xdr:to>
          <xdr:col>0</xdr:col>
          <xdr:colOff>552450</xdr:colOff>
          <xdr:row>5</xdr:row>
          <xdr:rowOff>257175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23</xdr:row>
          <xdr:rowOff>28575</xdr:rowOff>
        </xdr:from>
        <xdr:to>
          <xdr:col>1</xdr:col>
          <xdr:colOff>200025</xdr:colOff>
          <xdr:row>23</xdr:row>
          <xdr:rowOff>257175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6</xdr:row>
          <xdr:rowOff>9525</xdr:rowOff>
        </xdr:from>
        <xdr:to>
          <xdr:col>1</xdr:col>
          <xdr:colOff>257175</xdr:colOff>
          <xdr:row>6</xdr:row>
          <xdr:rowOff>257175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7</xdr:row>
          <xdr:rowOff>9525</xdr:rowOff>
        </xdr:from>
        <xdr:to>
          <xdr:col>1</xdr:col>
          <xdr:colOff>257175</xdr:colOff>
          <xdr:row>7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8</xdr:row>
          <xdr:rowOff>9525</xdr:rowOff>
        </xdr:from>
        <xdr:to>
          <xdr:col>1</xdr:col>
          <xdr:colOff>257175</xdr:colOff>
          <xdr:row>8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9</xdr:row>
          <xdr:rowOff>9525</xdr:rowOff>
        </xdr:from>
        <xdr:to>
          <xdr:col>1</xdr:col>
          <xdr:colOff>257175</xdr:colOff>
          <xdr:row>9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10</xdr:row>
          <xdr:rowOff>9525</xdr:rowOff>
        </xdr:from>
        <xdr:to>
          <xdr:col>1</xdr:col>
          <xdr:colOff>257175</xdr:colOff>
          <xdr:row>10</xdr:row>
          <xdr:rowOff>257175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11</xdr:row>
          <xdr:rowOff>9525</xdr:rowOff>
        </xdr:from>
        <xdr:to>
          <xdr:col>1</xdr:col>
          <xdr:colOff>257175</xdr:colOff>
          <xdr:row>11</xdr:row>
          <xdr:rowOff>257175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12</xdr:row>
          <xdr:rowOff>9525</xdr:rowOff>
        </xdr:from>
        <xdr:to>
          <xdr:col>1</xdr:col>
          <xdr:colOff>257175</xdr:colOff>
          <xdr:row>12</xdr:row>
          <xdr:rowOff>257175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13</xdr:row>
          <xdr:rowOff>9525</xdr:rowOff>
        </xdr:from>
        <xdr:to>
          <xdr:col>1</xdr:col>
          <xdr:colOff>257175</xdr:colOff>
          <xdr:row>13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14</xdr:row>
          <xdr:rowOff>9525</xdr:rowOff>
        </xdr:from>
        <xdr:to>
          <xdr:col>1</xdr:col>
          <xdr:colOff>257175</xdr:colOff>
          <xdr:row>14</xdr:row>
          <xdr:rowOff>257175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15</xdr:row>
          <xdr:rowOff>9525</xdr:rowOff>
        </xdr:from>
        <xdr:to>
          <xdr:col>1</xdr:col>
          <xdr:colOff>257175</xdr:colOff>
          <xdr:row>15</xdr:row>
          <xdr:rowOff>257175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16</xdr:row>
          <xdr:rowOff>9525</xdr:rowOff>
        </xdr:from>
        <xdr:to>
          <xdr:col>1</xdr:col>
          <xdr:colOff>257175</xdr:colOff>
          <xdr:row>16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17</xdr:row>
          <xdr:rowOff>9525</xdr:rowOff>
        </xdr:from>
        <xdr:to>
          <xdr:col>1</xdr:col>
          <xdr:colOff>257175</xdr:colOff>
          <xdr:row>17</xdr:row>
          <xdr:rowOff>257175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18</xdr:row>
          <xdr:rowOff>9525</xdr:rowOff>
        </xdr:from>
        <xdr:to>
          <xdr:col>1</xdr:col>
          <xdr:colOff>257175</xdr:colOff>
          <xdr:row>18</xdr:row>
          <xdr:rowOff>257175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19</xdr:row>
          <xdr:rowOff>9525</xdr:rowOff>
        </xdr:from>
        <xdr:to>
          <xdr:col>1</xdr:col>
          <xdr:colOff>257175</xdr:colOff>
          <xdr:row>19</xdr:row>
          <xdr:rowOff>257175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20</xdr:row>
          <xdr:rowOff>9525</xdr:rowOff>
        </xdr:from>
        <xdr:to>
          <xdr:col>1</xdr:col>
          <xdr:colOff>257175</xdr:colOff>
          <xdr:row>20</xdr:row>
          <xdr:rowOff>257175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21</xdr:row>
          <xdr:rowOff>9525</xdr:rowOff>
        </xdr:from>
        <xdr:to>
          <xdr:col>1</xdr:col>
          <xdr:colOff>257175</xdr:colOff>
          <xdr:row>21</xdr:row>
          <xdr:rowOff>257175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22</xdr:row>
          <xdr:rowOff>9525</xdr:rowOff>
        </xdr:from>
        <xdr:to>
          <xdr:col>1</xdr:col>
          <xdr:colOff>257175</xdr:colOff>
          <xdr:row>22</xdr:row>
          <xdr:rowOff>257175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4</xdr:row>
          <xdr:rowOff>19050</xdr:rowOff>
        </xdr:from>
        <xdr:to>
          <xdr:col>0</xdr:col>
          <xdr:colOff>552450</xdr:colOff>
          <xdr:row>4</xdr:row>
          <xdr:rowOff>257175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5</xdr:row>
          <xdr:rowOff>19050</xdr:rowOff>
        </xdr:from>
        <xdr:to>
          <xdr:col>0</xdr:col>
          <xdr:colOff>552450</xdr:colOff>
          <xdr:row>5</xdr:row>
          <xdr:rowOff>257175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23</xdr:row>
          <xdr:rowOff>28575</xdr:rowOff>
        </xdr:from>
        <xdr:to>
          <xdr:col>1</xdr:col>
          <xdr:colOff>200025</xdr:colOff>
          <xdr:row>23</xdr:row>
          <xdr:rowOff>257175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6</xdr:row>
          <xdr:rowOff>9525</xdr:rowOff>
        </xdr:from>
        <xdr:to>
          <xdr:col>1</xdr:col>
          <xdr:colOff>257175</xdr:colOff>
          <xdr:row>6</xdr:row>
          <xdr:rowOff>257175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7</xdr:row>
          <xdr:rowOff>9525</xdr:rowOff>
        </xdr:from>
        <xdr:to>
          <xdr:col>1</xdr:col>
          <xdr:colOff>257175</xdr:colOff>
          <xdr:row>7</xdr:row>
          <xdr:rowOff>257175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8</xdr:row>
          <xdr:rowOff>9525</xdr:rowOff>
        </xdr:from>
        <xdr:to>
          <xdr:col>1</xdr:col>
          <xdr:colOff>257175</xdr:colOff>
          <xdr:row>8</xdr:row>
          <xdr:rowOff>257175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9</xdr:row>
          <xdr:rowOff>9525</xdr:rowOff>
        </xdr:from>
        <xdr:to>
          <xdr:col>1</xdr:col>
          <xdr:colOff>257175</xdr:colOff>
          <xdr:row>9</xdr:row>
          <xdr:rowOff>257175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10</xdr:row>
          <xdr:rowOff>9525</xdr:rowOff>
        </xdr:from>
        <xdr:to>
          <xdr:col>1</xdr:col>
          <xdr:colOff>257175</xdr:colOff>
          <xdr:row>10</xdr:row>
          <xdr:rowOff>257175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11</xdr:row>
          <xdr:rowOff>9525</xdr:rowOff>
        </xdr:from>
        <xdr:to>
          <xdr:col>1</xdr:col>
          <xdr:colOff>257175</xdr:colOff>
          <xdr:row>11</xdr:row>
          <xdr:rowOff>257175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12</xdr:row>
          <xdr:rowOff>9525</xdr:rowOff>
        </xdr:from>
        <xdr:to>
          <xdr:col>1</xdr:col>
          <xdr:colOff>257175</xdr:colOff>
          <xdr:row>12</xdr:row>
          <xdr:rowOff>257175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13</xdr:row>
          <xdr:rowOff>9525</xdr:rowOff>
        </xdr:from>
        <xdr:to>
          <xdr:col>1</xdr:col>
          <xdr:colOff>257175</xdr:colOff>
          <xdr:row>13</xdr:row>
          <xdr:rowOff>257175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14</xdr:row>
          <xdr:rowOff>9525</xdr:rowOff>
        </xdr:from>
        <xdr:to>
          <xdr:col>1</xdr:col>
          <xdr:colOff>257175</xdr:colOff>
          <xdr:row>14</xdr:row>
          <xdr:rowOff>257175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15</xdr:row>
          <xdr:rowOff>9525</xdr:rowOff>
        </xdr:from>
        <xdr:to>
          <xdr:col>1</xdr:col>
          <xdr:colOff>257175</xdr:colOff>
          <xdr:row>15</xdr:row>
          <xdr:rowOff>257175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16</xdr:row>
          <xdr:rowOff>9525</xdr:rowOff>
        </xdr:from>
        <xdr:to>
          <xdr:col>1</xdr:col>
          <xdr:colOff>257175</xdr:colOff>
          <xdr:row>16</xdr:row>
          <xdr:rowOff>257175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17</xdr:row>
          <xdr:rowOff>9525</xdr:rowOff>
        </xdr:from>
        <xdr:to>
          <xdr:col>1</xdr:col>
          <xdr:colOff>257175</xdr:colOff>
          <xdr:row>17</xdr:row>
          <xdr:rowOff>257175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18</xdr:row>
          <xdr:rowOff>9525</xdr:rowOff>
        </xdr:from>
        <xdr:to>
          <xdr:col>1</xdr:col>
          <xdr:colOff>257175</xdr:colOff>
          <xdr:row>18</xdr:row>
          <xdr:rowOff>257175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19</xdr:row>
          <xdr:rowOff>9525</xdr:rowOff>
        </xdr:from>
        <xdr:to>
          <xdr:col>1</xdr:col>
          <xdr:colOff>257175</xdr:colOff>
          <xdr:row>19</xdr:row>
          <xdr:rowOff>257175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20</xdr:row>
          <xdr:rowOff>9525</xdr:rowOff>
        </xdr:from>
        <xdr:to>
          <xdr:col>1</xdr:col>
          <xdr:colOff>257175</xdr:colOff>
          <xdr:row>20</xdr:row>
          <xdr:rowOff>257175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21</xdr:row>
          <xdr:rowOff>9525</xdr:rowOff>
        </xdr:from>
        <xdr:to>
          <xdr:col>1</xdr:col>
          <xdr:colOff>257175</xdr:colOff>
          <xdr:row>21</xdr:row>
          <xdr:rowOff>257175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22</xdr:row>
          <xdr:rowOff>9525</xdr:rowOff>
        </xdr:from>
        <xdr:to>
          <xdr:col>1</xdr:col>
          <xdr:colOff>257175</xdr:colOff>
          <xdr:row>22</xdr:row>
          <xdr:rowOff>257175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4</xdr:row>
          <xdr:rowOff>19050</xdr:rowOff>
        </xdr:from>
        <xdr:to>
          <xdr:col>0</xdr:col>
          <xdr:colOff>552450</xdr:colOff>
          <xdr:row>4</xdr:row>
          <xdr:rowOff>257175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5</xdr:row>
          <xdr:rowOff>19050</xdr:rowOff>
        </xdr:from>
        <xdr:to>
          <xdr:col>0</xdr:col>
          <xdr:colOff>552450</xdr:colOff>
          <xdr:row>5</xdr:row>
          <xdr:rowOff>257175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23</xdr:row>
          <xdr:rowOff>28575</xdr:rowOff>
        </xdr:from>
        <xdr:to>
          <xdr:col>1</xdr:col>
          <xdr:colOff>200025</xdr:colOff>
          <xdr:row>23</xdr:row>
          <xdr:rowOff>257175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4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3.x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8.xml"/><Relationship Id="rId20" Type="http://schemas.openxmlformats.org/officeDocument/2006/relationships/ctrlProp" Target="../ctrlProps/ctrlProp2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23" Type="http://schemas.openxmlformats.org/officeDocument/2006/relationships/ctrlProp" Target="../ctrlProps/ctrlProp25.xml"/><Relationship Id="rId10" Type="http://schemas.openxmlformats.org/officeDocument/2006/relationships/ctrlProp" Target="../ctrlProps/ctrlProp12.xml"/><Relationship Id="rId19" Type="http://schemas.openxmlformats.org/officeDocument/2006/relationships/ctrlProp" Target="../ctrlProps/ctrlProp21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Relationship Id="rId22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63.x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58.xml"/><Relationship Id="rId20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DG102"/>
  <sheetViews>
    <sheetView showGridLines="0" tabSelected="1" zoomScaleNormal="100" zoomScaleSheetLayoutView="100" workbookViewId="0">
      <selection activeCell="A2" sqref="A2:D2"/>
    </sheetView>
  </sheetViews>
  <sheetFormatPr defaultColWidth="9" defaultRowHeight="18.75" customHeight="1" x14ac:dyDescent="0.15"/>
  <cols>
    <col min="1" max="1" width="9" style="7" customWidth="1"/>
    <col min="2" max="12" width="8.5" style="7" customWidth="1"/>
    <col min="13" max="15" width="1.125" style="7" customWidth="1"/>
    <col min="16" max="16" width="9.75" style="19" hidden="1" customWidth="1"/>
    <col min="17" max="17" width="5.25" style="8" hidden="1" customWidth="1"/>
    <col min="18" max="104" width="0.125" style="8" hidden="1" customWidth="1"/>
    <col min="105" max="105" width="11.875" style="19" hidden="1" customWidth="1"/>
    <col min="106" max="106" width="25.875" style="60" hidden="1" customWidth="1"/>
    <col min="107" max="107" width="9" style="8" hidden="1" customWidth="1"/>
    <col min="108" max="108" width="27.875" style="8" hidden="1" customWidth="1"/>
    <col min="109" max="111" width="9" style="8" hidden="1" customWidth="1"/>
    <col min="112" max="16384" width="9" style="7"/>
  </cols>
  <sheetData>
    <row r="1" spans="1:110" ht="33" customHeight="1" x14ac:dyDescent="0.15">
      <c r="A1" s="126" t="s">
        <v>309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DB1" s="28" t="s">
        <v>267</v>
      </c>
    </row>
    <row r="2" spans="1:110" ht="18.75" customHeight="1" x14ac:dyDescent="0.15">
      <c r="A2" s="179"/>
      <c r="B2" s="180"/>
      <c r="C2" s="180"/>
      <c r="D2" s="181"/>
      <c r="J2" s="178" t="s">
        <v>378</v>
      </c>
      <c r="K2" s="178"/>
      <c r="L2" s="178"/>
      <c r="DB2" s="28"/>
    </row>
    <row r="3" spans="1:110" ht="27.75" customHeight="1" thickBot="1" x14ac:dyDescent="0.2">
      <c r="B3" s="186" t="s">
        <v>266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P3" s="19">
        <f>COUNTIF(P4:P17,FALSE)</f>
        <v>12</v>
      </c>
      <c r="DB3" s="28" t="s">
        <v>300</v>
      </c>
    </row>
    <row r="4" spans="1:110" ht="18.75" customHeight="1" thickTop="1" thickBot="1" x14ac:dyDescent="0.2">
      <c r="A4" s="191" t="s">
        <v>259</v>
      </c>
      <c r="B4" s="53" t="s">
        <v>14</v>
      </c>
      <c r="C4" s="187"/>
      <c r="D4" s="188"/>
      <c r="E4" s="188"/>
      <c r="F4" s="188"/>
      <c r="G4" s="188"/>
      <c r="H4" s="188"/>
      <c r="I4" s="188"/>
      <c r="J4" s="188"/>
      <c r="K4" s="188"/>
      <c r="L4" s="189"/>
      <c r="P4" s="19" t="b">
        <f>C4&lt;&gt;""</f>
        <v>0</v>
      </c>
      <c r="Q4" s="8" t="s">
        <v>14</v>
      </c>
      <c r="DB4" s="28" t="s">
        <v>301</v>
      </c>
    </row>
    <row r="5" spans="1:110" ht="18.75" customHeight="1" thickBot="1" x14ac:dyDescent="0.2">
      <c r="A5" s="192"/>
      <c r="B5" s="54" t="s">
        <v>15</v>
      </c>
      <c r="C5" s="143"/>
      <c r="D5" s="144"/>
      <c r="E5" s="144"/>
      <c r="F5" s="144"/>
      <c r="G5" s="153"/>
      <c r="H5" s="50" t="s">
        <v>16</v>
      </c>
      <c r="I5" s="143"/>
      <c r="J5" s="144"/>
      <c r="K5" s="153"/>
      <c r="L5" s="59" t="s">
        <v>4</v>
      </c>
      <c r="P5" s="19" t="b">
        <f>I5&lt;&gt;""</f>
        <v>0</v>
      </c>
      <c r="Q5" s="8" t="s">
        <v>131</v>
      </c>
      <c r="DB5" s="28" t="s">
        <v>303</v>
      </c>
    </row>
    <row r="6" spans="1:110" ht="18.75" customHeight="1" thickBot="1" x14ac:dyDescent="0.2">
      <c r="A6" s="192"/>
      <c r="B6" s="54" t="s">
        <v>1</v>
      </c>
      <c r="C6" s="143"/>
      <c r="D6" s="153"/>
      <c r="E6" s="50" t="s">
        <v>17</v>
      </c>
      <c r="F6" s="143"/>
      <c r="G6" s="144"/>
      <c r="H6" s="144"/>
      <c r="I6" s="144"/>
      <c r="J6" s="144"/>
      <c r="K6" s="144"/>
      <c r="L6" s="154"/>
      <c r="P6" s="19" t="b">
        <f>C6&lt;&gt;""</f>
        <v>0</v>
      </c>
      <c r="Q6" s="8" t="s">
        <v>132</v>
      </c>
      <c r="DB6" s="28" t="s">
        <v>304</v>
      </c>
    </row>
    <row r="7" spans="1:110" ht="18.75" customHeight="1" thickBot="1" x14ac:dyDescent="0.2">
      <c r="A7" s="192"/>
      <c r="B7" s="54" t="s">
        <v>0</v>
      </c>
      <c r="C7" s="143"/>
      <c r="D7" s="153"/>
      <c r="E7" s="50" t="s">
        <v>5</v>
      </c>
      <c r="F7" s="190"/>
      <c r="G7" s="144"/>
      <c r="H7" s="153"/>
      <c r="I7" s="50" t="s">
        <v>18</v>
      </c>
      <c r="J7" s="143"/>
      <c r="K7" s="144"/>
      <c r="L7" s="154"/>
      <c r="P7" s="19" t="b">
        <f>F6&lt;&gt;""</f>
        <v>0</v>
      </c>
      <c r="Q7" s="8" t="s">
        <v>17</v>
      </c>
      <c r="DB7" s="28"/>
    </row>
    <row r="8" spans="1:110" ht="18.75" customHeight="1" thickBot="1" x14ac:dyDescent="0.2">
      <c r="A8" s="192"/>
      <c r="B8" s="54" t="s">
        <v>2</v>
      </c>
      <c r="C8" s="143"/>
      <c r="D8" s="153"/>
      <c r="E8" s="50" t="s">
        <v>18</v>
      </c>
      <c r="F8" s="143"/>
      <c r="G8" s="144"/>
      <c r="H8" s="153"/>
      <c r="I8" s="50" t="s">
        <v>18</v>
      </c>
      <c r="J8" s="143"/>
      <c r="K8" s="144"/>
      <c r="L8" s="154"/>
      <c r="P8" s="19" t="b">
        <f>C7&lt;&gt;""</f>
        <v>0</v>
      </c>
      <c r="Q8" s="8" t="s">
        <v>133</v>
      </c>
      <c r="DB8" s="28"/>
    </row>
    <row r="9" spans="1:110" ht="18.75" customHeight="1" thickBot="1" x14ac:dyDescent="0.2">
      <c r="A9" s="192"/>
      <c r="B9" s="55" t="s">
        <v>21</v>
      </c>
      <c r="C9" s="10"/>
      <c r="D9" s="32" t="s">
        <v>105</v>
      </c>
      <c r="E9" s="11"/>
      <c r="F9" s="32" t="s">
        <v>106</v>
      </c>
      <c r="G9" s="11"/>
      <c r="H9" s="31" t="s">
        <v>107</v>
      </c>
      <c r="I9" s="51" t="s">
        <v>20</v>
      </c>
      <c r="J9" s="193"/>
      <c r="K9" s="194"/>
      <c r="L9" s="58" t="s">
        <v>93</v>
      </c>
      <c r="P9" s="19" t="b">
        <f>OR(P21=FALSE,AND(P21=TRUE,F7&lt;&gt;""))</f>
        <v>1</v>
      </c>
      <c r="Q9" s="8" t="s">
        <v>134</v>
      </c>
      <c r="DE9" s="9"/>
      <c r="DF9" s="9"/>
    </row>
    <row r="10" spans="1:110" ht="18.75" customHeight="1" thickBot="1" x14ac:dyDescent="0.2">
      <c r="A10" s="127" t="s">
        <v>260</v>
      </c>
      <c r="B10" s="56" t="s">
        <v>19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3"/>
      <c r="P10" s="19" t="b">
        <f>OR(P22=FALSE,AND(P22=TRUE,C8&lt;&gt;""))</f>
        <v>1</v>
      </c>
      <c r="Q10" s="8" t="s">
        <v>135</v>
      </c>
      <c r="DE10" s="9"/>
      <c r="DF10" s="9"/>
    </row>
    <row r="11" spans="1:110" ht="18.75" customHeight="1" thickBot="1" x14ac:dyDescent="0.2">
      <c r="A11" s="127"/>
      <c r="B11" s="54" t="s">
        <v>91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5"/>
      <c r="P11" s="19" t="b">
        <f>OR(P20=TRUE,P21=TRUE,P22=TRUE)</f>
        <v>0</v>
      </c>
      <c r="Q11" s="8" t="s">
        <v>140</v>
      </c>
      <c r="DA11" s="64" t="s">
        <v>22</v>
      </c>
      <c r="DB11" s="12" t="str">
        <f>IF(C4="","",C4)</f>
        <v/>
      </c>
      <c r="DC11" s="13" t="s">
        <v>158</v>
      </c>
      <c r="DD11" s="14" t="str">
        <f>IF(C21="","",C21)</f>
        <v/>
      </c>
      <c r="DE11" s="15" t="s">
        <v>159</v>
      </c>
      <c r="DF11" s="14" t="str">
        <f>IF(CY16=FALSE,"顧客","その他")</f>
        <v>顧客</v>
      </c>
    </row>
    <row r="12" spans="1:110" ht="18.75" customHeight="1" thickBot="1" x14ac:dyDescent="0.2">
      <c r="A12" s="127"/>
      <c r="B12" s="54" t="s">
        <v>3</v>
      </c>
      <c r="C12" s="184" t="s">
        <v>305</v>
      </c>
      <c r="D12" s="185"/>
      <c r="E12" s="185"/>
      <c r="F12" s="185"/>
      <c r="G12" s="182" t="s">
        <v>240</v>
      </c>
      <c r="H12" s="182"/>
      <c r="I12" s="182"/>
      <c r="J12" s="182"/>
      <c r="K12" s="182"/>
      <c r="L12" s="183"/>
      <c r="P12" s="19" t="b">
        <f>J9&lt;&gt;""</f>
        <v>0</v>
      </c>
      <c r="Q12" s="8" t="s">
        <v>136</v>
      </c>
      <c r="DA12" s="22" t="s">
        <v>23</v>
      </c>
      <c r="DB12" s="12" t="str">
        <f>IF(C5="","",C5)</f>
        <v/>
      </c>
      <c r="DC12" s="13" t="s">
        <v>160</v>
      </c>
      <c r="DD12" s="14" t="str">
        <f>IF(C22="","",C22)</f>
        <v/>
      </c>
      <c r="DE12" s="15" t="s">
        <v>161</v>
      </c>
      <c r="DF12" s="14" t="str">
        <f>IF(AND(CY16=FALSE,N11&lt;&gt;""),N11,IF(W20="","",W20))</f>
        <v/>
      </c>
    </row>
    <row r="13" spans="1:110" ht="18.75" customHeight="1" thickBot="1" x14ac:dyDescent="0.2">
      <c r="A13" s="127"/>
      <c r="B13" s="57" t="s">
        <v>127</v>
      </c>
      <c r="C13" s="16"/>
      <c r="D13" s="33" t="s">
        <v>128</v>
      </c>
      <c r="E13" s="17"/>
      <c r="F13" s="33" t="s">
        <v>129</v>
      </c>
      <c r="G13" s="171" t="s">
        <v>130</v>
      </c>
      <c r="H13" s="171"/>
      <c r="I13" s="171"/>
      <c r="J13" s="171"/>
      <c r="K13" s="171"/>
      <c r="L13" s="172"/>
      <c r="P13" s="19" t="b">
        <f>C10&lt;&gt;""</f>
        <v>0</v>
      </c>
      <c r="Q13" s="8" t="s">
        <v>137</v>
      </c>
      <c r="DA13" s="22" t="s">
        <v>87</v>
      </c>
      <c r="DB13" s="12" t="str">
        <f>IF(I5="","",I5 &amp; " " &amp;L5)</f>
        <v/>
      </c>
      <c r="DC13" s="13" t="s">
        <v>162</v>
      </c>
      <c r="DD13" s="14" t="str">
        <f t="shared" ref="DD13:DD30" si="0">IF(C23="","",C23)</f>
        <v/>
      </c>
      <c r="DE13" s="15" t="s">
        <v>163</v>
      </c>
      <c r="DF13" s="14" t="str">
        <f>IF(AND(CY16=FALSE,V13&lt;&gt;""),V13,IF(AF20="","",AF20))</f>
        <v/>
      </c>
    </row>
    <row r="14" spans="1:110" ht="18.75" customHeight="1" thickBot="1" x14ac:dyDescent="0.2">
      <c r="A14" s="127" t="s">
        <v>261</v>
      </c>
      <c r="B14" s="155"/>
      <c r="C14" s="156"/>
      <c r="D14" s="156"/>
      <c r="E14" s="156"/>
      <c r="F14" s="156"/>
      <c r="G14" s="156"/>
      <c r="H14" s="156"/>
      <c r="I14" s="156"/>
      <c r="J14" s="156"/>
      <c r="K14" s="156"/>
      <c r="L14" s="157"/>
      <c r="P14" s="19" t="b">
        <f>C11&lt;&gt;""</f>
        <v>0</v>
      </c>
      <c r="Q14" s="8" t="s">
        <v>138</v>
      </c>
      <c r="DA14" s="22" t="s">
        <v>89</v>
      </c>
      <c r="DB14" s="12" t="str">
        <f>IF(C7="","",IF(DC18=11,DE18,C7))</f>
        <v/>
      </c>
      <c r="DC14" s="13" t="s">
        <v>164</v>
      </c>
      <c r="DD14" s="14" t="str">
        <f t="shared" si="0"/>
        <v/>
      </c>
      <c r="DE14" s="15" t="s">
        <v>165</v>
      </c>
      <c r="DF14" s="14" t="str">
        <f>IF(AND(CY16=FALSE,AE13&lt;&gt;""),AE13,IF(AM20="","",AM20))</f>
        <v/>
      </c>
    </row>
    <row r="15" spans="1:110" ht="18.75" customHeight="1" thickBot="1" x14ac:dyDescent="0.2">
      <c r="A15" s="127"/>
      <c r="B15" s="52" t="s">
        <v>95</v>
      </c>
      <c r="C15" s="166"/>
      <c r="D15" s="167"/>
      <c r="E15" s="167"/>
      <c r="F15" s="167"/>
      <c r="G15" s="168"/>
      <c r="H15" s="49" t="s">
        <v>100</v>
      </c>
      <c r="I15" s="166"/>
      <c r="J15" s="167"/>
      <c r="K15" s="167"/>
      <c r="L15" s="170"/>
      <c r="P15" s="19" t="b">
        <f>OR(P23=TRUE,P24=TRUE)</f>
        <v>0</v>
      </c>
      <c r="Q15" s="8" t="s">
        <v>127</v>
      </c>
      <c r="DA15" s="22" t="s">
        <v>90</v>
      </c>
      <c r="DB15" s="12" t="str">
        <f>IF(C8="","",C8)</f>
        <v/>
      </c>
      <c r="DC15" s="13" t="s">
        <v>166</v>
      </c>
      <c r="DD15" s="14" t="str">
        <f t="shared" si="0"/>
        <v/>
      </c>
      <c r="DE15" s="18" t="s">
        <v>167</v>
      </c>
      <c r="DF15" s="14" t="str">
        <f>IF(C4="","",C4)</f>
        <v/>
      </c>
    </row>
    <row r="16" spans="1:110" ht="18.75" customHeight="1" thickBot="1" x14ac:dyDescent="0.2">
      <c r="A16" s="127"/>
      <c r="B16" s="52" t="s">
        <v>96</v>
      </c>
      <c r="C16" s="166"/>
      <c r="D16" s="167"/>
      <c r="E16" s="167"/>
      <c r="F16" s="167"/>
      <c r="G16" s="168"/>
      <c r="H16" s="50" t="s">
        <v>101</v>
      </c>
      <c r="I16" s="166"/>
      <c r="J16" s="167"/>
      <c r="K16" s="167"/>
      <c r="L16" s="170"/>
      <c r="P16" s="19" t="b">
        <f>C15&lt;&gt;""</f>
        <v>0</v>
      </c>
      <c r="Q16" s="8" t="s">
        <v>139</v>
      </c>
      <c r="DA16" s="61" t="s">
        <v>24</v>
      </c>
      <c r="DB16" s="12" t="str">
        <f>IF(F7="","",F7)</f>
        <v/>
      </c>
      <c r="DC16" s="13" t="s">
        <v>168</v>
      </c>
      <c r="DD16" s="14" t="str">
        <f t="shared" si="0"/>
        <v/>
      </c>
      <c r="DE16" s="18" t="s">
        <v>169</v>
      </c>
      <c r="DF16" s="14" t="str">
        <f>IF(C6="","",C6)</f>
        <v/>
      </c>
    </row>
    <row r="17" spans="1:110" ht="18.75" customHeight="1" thickBot="1" x14ac:dyDescent="0.2">
      <c r="A17" s="127"/>
      <c r="B17" s="52" t="s">
        <v>97</v>
      </c>
      <c r="C17" s="166"/>
      <c r="D17" s="167"/>
      <c r="E17" s="167"/>
      <c r="F17" s="167"/>
      <c r="G17" s="168"/>
      <c r="H17" s="50" t="s">
        <v>102</v>
      </c>
      <c r="I17" s="166"/>
      <c r="J17" s="167"/>
      <c r="K17" s="167"/>
      <c r="L17" s="170"/>
      <c r="P17" s="19" t="b">
        <f>C21&lt;&gt;""</f>
        <v>0</v>
      </c>
      <c r="Q17" s="8" t="s">
        <v>94</v>
      </c>
      <c r="DA17" s="61" t="s">
        <v>25</v>
      </c>
      <c r="DB17" s="12" t="str">
        <f>IF(F8="","",F8)</f>
        <v/>
      </c>
      <c r="DC17" s="13" t="s">
        <v>170</v>
      </c>
      <c r="DD17" s="14" t="str">
        <f t="shared" si="0"/>
        <v/>
      </c>
      <c r="DE17" s="18" t="s">
        <v>171</v>
      </c>
      <c r="DF17" s="14" t="str">
        <f>IF(F6="","",F6)</f>
        <v/>
      </c>
    </row>
    <row r="18" spans="1:110" ht="18.75" customHeight="1" thickBot="1" x14ac:dyDescent="0.2">
      <c r="A18" s="127"/>
      <c r="B18" s="52" t="s">
        <v>98</v>
      </c>
      <c r="C18" s="166"/>
      <c r="D18" s="167"/>
      <c r="E18" s="167"/>
      <c r="F18" s="167"/>
      <c r="G18" s="168"/>
      <c r="H18" s="50" t="s">
        <v>103</v>
      </c>
      <c r="I18" s="166"/>
      <c r="J18" s="167"/>
      <c r="K18" s="167"/>
      <c r="L18" s="170"/>
      <c r="DA18" s="61" t="s">
        <v>26</v>
      </c>
      <c r="DB18" s="12" t="str">
        <f>IF(J7="","",J7)</f>
        <v/>
      </c>
      <c r="DC18" s="13" t="s">
        <v>172</v>
      </c>
      <c r="DD18" s="14" t="str">
        <f t="shared" si="0"/>
        <v/>
      </c>
      <c r="DE18" s="18" t="s">
        <v>173</v>
      </c>
      <c r="DF18" s="14" t="str">
        <f>IF(C5="","",C5)</f>
        <v/>
      </c>
    </row>
    <row r="19" spans="1:110" ht="18.75" customHeight="1" thickBot="1" x14ac:dyDescent="0.2">
      <c r="A19" s="127"/>
      <c r="B19" s="52" t="s">
        <v>99</v>
      </c>
      <c r="C19" s="150"/>
      <c r="D19" s="151"/>
      <c r="E19" s="151"/>
      <c r="F19" s="151"/>
      <c r="G19" s="169"/>
      <c r="H19" s="51" t="s">
        <v>104</v>
      </c>
      <c r="I19" s="150"/>
      <c r="J19" s="151"/>
      <c r="K19" s="151"/>
      <c r="L19" s="152"/>
      <c r="DA19" s="61" t="s">
        <v>27</v>
      </c>
      <c r="DB19" s="12" t="str">
        <f>IF(J8="","",J8)</f>
        <v/>
      </c>
      <c r="DC19" s="13" t="s">
        <v>174</v>
      </c>
      <c r="DD19" s="14" t="str">
        <f t="shared" si="0"/>
        <v/>
      </c>
      <c r="DE19" s="18" t="s">
        <v>175</v>
      </c>
      <c r="DF19" s="14" t="str">
        <f>IF(I5="","",I5&amp;" "&amp;L5)</f>
        <v/>
      </c>
    </row>
    <row r="20" spans="1:110" ht="18.75" customHeight="1" thickBot="1" x14ac:dyDescent="0.2">
      <c r="A20" s="127" t="s">
        <v>307</v>
      </c>
      <c r="B20" s="158" t="s">
        <v>94</v>
      </c>
      <c r="C20" s="159"/>
      <c r="D20" s="159"/>
      <c r="E20" s="159"/>
      <c r="F20" s="159"/>
      <c r="G20" s="160"/>
      <c r="H20" s="161" t="s">
        <v>375</v>
      </c>
      <c r="I20" s="156"/>
      <c r="J20" s="156"/>
      <c r="K20" s="156"/>
      <c r="L20" s="157"/>
      <c r="P20" s="19" t="b">
        <v>0</v>
      </c>
      <c r="Q20" s="19" t="str">
        <f>IF(P20=TRUE,"","")</f>
        <v/>
      </c>
      <c r="DA20" s="61" t="s">
        <v>92</v>
      </c>
      <c r="DB20" s="12" t="str">
        <f>Q21&amp;Q22</f>
        <v/>
      </c>
      <c r="DC20" s="13" t="s">
        <v>176</v>
      </c>
      <c r="DD20" s="14" t="str">
        <f t="shared" si="0"/>
        <v/>
      </c>
      <c r="DE20" s="18" t="s">
        <v>177</v>
      </c>
      <c r="DF20" s="14" t="str">
        <f>IF(C7="","",C7)</f>
        <v/>
      </c>
    </row>
    <row r="21" spans="1:110" ht="18.75" customHeight="1" thickBot="1" x14ac:dyDescent="0.2">
      <c r="A21" s="127"/>
      <c r="B21" s="34" t="s">
        <v>108</v>
      </c>
      <c r="C21" s="128" t="str">
        <f>TEXT(IF(AND($A$2="石炭灰リスト",石炭灰リスト!D5=TRUE),石炭灰リスト!E5,IF(AND($A$2="石炭リスト",'石炭リスト '!D5=TRUE),'石炭リスト '!E5,IF(AND($A$2="RPFリスト",RPFリスト!D5=TRUE),RPFリスト!E5,IF(AND($A$2="RPF灰リスト",RPF灰リスト!D5=TRUE),RPF灰リスト!E5,"")))),"@")</f>
        <v/>
      </c>
      <c r="D21" s="129"/>
      <c r="E21" s="129"/>
      <c r="F21" s="129"/>
      <c r="G21" s="130"/>
      <c r="H21" s="131"/>
      <c r="I21" s="132"/>
      <c r="J21" s="132"/>
      <c r="K21" s="132"/>
      <c r="L21" s="133"/>
      <c r="P21" s="19" t="b">
        <v>0</v>
      </c>
      <c r="Q21" s="19" t="str">
        <f>IF(P21=TRUE,F9,"")</f>
        <v/>
      </c>
      <c r="DA21" s="22" t="s">
        <v>11</v>
      </c>
      <c r="DB21" s="12" t="str">
        <f>IF(Q23="必要",Q23,IF(Q24="不要",Q24,""))</f>
        <v/>
      </c>
      <c r="DC21" s="13" t="s">
        <v>178</v>
      </c>
      <c r="DD21" s="14" t="str">
        <f>IF(C31="","",C31)</f>
        <v/>
      </c>
      <c r="DE21" s="18" t="s">
        <v>179</v>
      </c>
      <c r="DF21" s="14" t="str">
        <f>IF(CY15=FALSE,"",IF(N15="","",N15))</f>
        <v/>
      </c>
    </row>
    <row r="22" spans="1:110" ht="18.75" customHeight="1" thickBot="1" x14ac:dyDescent="0.2">
      <c r="A22" s="127"/>
      <c r="B22" s="34" t="s">
        <v>109</v>
      </c>
      <c r="C22" s="128" t="str">
        <f>TEXT(IF(AND($A$2="石炭灰リスト",石炭灰リスト!D6=TRUE),石炭灰リスト!E6,IF(AND($A$2="石炭リスト",'石炭リスト '!D6=TRUE),'石炭リスト '!E6,IF(AND($A$2="RPFリスト",RPFリスト!D6=TRUE),RPFリスト!E6,IF(AND($A$2="RPF灰リスト",RPF灰リスト!D6=TRUE),RPF灰リスト!E6,"")))),"@")</f>
        <v/>
      </c>
      <c r="D22" s="129"/>
      <c r="E22" s="129"/>
      <c r="F22" s="129"/>
      <c r="G22" s="130"/>
      <c r="H22" s="131"/>
      <c r="I22" s="132"/>
      <c r="J22" s="132"/>
      <c r="K22" s="132"/>
      <c r="L22" s="133"/>
      <c r="P22" s="19" t="b">
        <v>0</v>
      </c>
      <c r="Q22" s="19" t="str">
        <f>IF(P22=TRUE,H9,"")</f>
        <v/>
      </c>
      <c r="DA22" s="22" t="s">
        <v>6</v>
      </c>
      <c r="DB22" s="12" t="str">
        <f>IF(J9="","",J9)</f>
        <v/>
      </c>
      <c r="DC22" s="13" t="s">
        <v>180</v>
      </c>
      <c r="DD22" s="14" t="str">
        <f t="shared" si="0"/>
        <v/>
      </c>
      <c r="DE22" s="18" t="s">
        <v>181</v>
      </c>
      <c r="DF22" s="14" t="str">
        <f>IF(CY15=FALSE,"",IF(X15="","",X15))</f>
        <v/>
      </c>
    </row>
    <row r="23" spans="1:110" ht="18.75" customHeight="1" thickBot="1" x14ac:dyDescent="0.2">
      <c r="A23" s="127"/>
      <c r="B23" s="34" t="s">
        <v>110</v>
      </c>
      <c r="C23" s="128" t="str">
        <f>TEXT(IF(AND($A$2="石炭灰リスト",石炭灰リスト!D7=TRUE),石炭灰リスト!E7,IF(AND($A$2="石炭リスト",'石炭リスト '!D7=TRUE),'石炭リスト '!E7,IF(AND($A$2="RPFリスト",RPFリスト!D7=TRUE),RPFリスト!E7,IF(AND($A$2="RPF灰リスト",RPF灰リスト!D7=TRUE),RPF灰リスト!E7,"")))),"@")</f>
        <v/>
      </c>
      <c r="D23" s="129"/>
      <c r="E23" s="129"/>
      <c r="F23" s="129"/>
      <c r="G23" s="130"/>
      <c r="H23" s="131"/>
      <c r="I23" s="132"/>
      <c r="J23" s="132"/>
      <c r="K23" s="132"/>
      <c r="L23" s="133"/>
      <c r="P23" s="19" t="b">
        <v>0</v>
      </c>
      <c r="Q23" s="19" t="str">
        <f>IF(P23=TRUE,"必要","")</f>
        <v/>
      </c>
      <c r="DA23" s="22" t="s">
        <v>8</v>
      </c>
      <c r="DB23" s="12" t="str">
        <f>IF(C10="","",C10)</f>
        <v/>
      </c>
      <c r="DC23" s="13" t="s">
        <v>182</v>
      </c>
      <c r="DD23" s="14" t="str">
        <f t="shared" si="0"/>
        <v/>
      </c>
      <c r="DE23" s="18" t="s">
        <v>183</v>
      </c>
      <c r="DF23" s="14" t="str">
        <f>IF(CY15=FALSE,"",IF(AC15="","",AC15))</f>
        <v/>
      </c>
    </row>
    <row r="24" spans="1:110" ht="18.75" customHeight="1" thickBot="1" x14ac:dyDescent="0.2">
      <c r="A24" s="127"/>
      <c r="B24" s="34" t="s">
        <v>111</v>
      </c>
      <c r="C24" s="128" t="str">
        <f>TEXT(IF(AND($A$2="石炭灰リスト",石炭灰リスト!D8=TRUE),石炭灰リスト!E8,IF(AND($A$2="石炭リスト",'石炭リスト '!D8=TRUE),'石炭リスト '!E8,IF(AND($A$2="RPFリスト",RPFリスト!D8=TRUE),RPFリスト!E8,IF(AND($A$2="RPF灰リスト",RPF灰リスト!D8=TRUE),RPF灰リスト!E8,"")))),"@")</f>
        <v/>
      </c>
      <c r="D24" s="129"/>
      <c r="E24" s="129"/>
      <c r="F24" s="129"/>
      <c r="G24" s="130"/>
      <c r="H24" s="131"/>
      <c r="I24" s="132"/>
      <c r="J24" s="132"/>
      <c r="K24" s="132"/>
      <c r="L24" s="133"/>
      <c r="P24" s="19" t="b">
        <v>0</v>
      </c>
      <c r="Q24" s="19" t="str">
        <f>IF(P24=TRUE,"不要","")</f>
        <v/>
      </c>
      <c r="DA24" s="22" t="s">
        <v>7</v>
      </c>
      <c r="DB24" s="12" t="str">
        <f>IF(C11="","",C11)</f>
        <v/>
      </c>
      <c r="DC24" s="13" t="s">
        <v>184</v>
      </c>
      <c r="DD24" s="14" t="str">
        <f t="shared" si="0"/>
        <v/>
      </c>
      <c r="DE24" s="18" t="s">
        <v>185</v>
      </c>
      <c r="DF24" s="14" t="str">
        <f>IF(CY15=FALSE,"",IF(V16="","",V16))</f>
        <v/>
      </c>
    </row>
    <row r="25" spans="1:110" ht="18.75" customHeight="1" thickBot="1" x14ac:dyDescent="0.2">
      <c r="A25" s="127"/>
      <c r="B25" s="34" t="s">
        <v>112</v>
      </c>
      <c r="C25" s="128" t="str">
        <f>TEXT(IF(AND($A$2="石炭灰リスト",石炭灰リスト!D9=TRUE),石炭灰リスト!E9,IF(AND($A$2="石炭リスト",'石炭リスト '!D9=TRUE),'石炭リスト '!E9,IF(AND($A$2="RPFリスト",RPFリスト!D9=TRUE),RPFリスト!E9,IF(AND($A$2="RPF灰リスト",RPF灰リスト!D9=TRUE),RPF灰リスト!E9,"")))),"@")</f>
        <v/>
      </c>
      <c r="D25" s="129"/>
      <c r="E25" s="129"/>
      <c r="F25" s="129"/>
      <c r="G25" s="130"/>
      <c r="H25" s="131"/>
      <c r="I25" s="132"/>
      <c r="J25" s="132"/>
      <c r="K25" s="132"/>
      <c r="L25" s="133"/>
      <c r="DA25" s="62" t="s">
        <v>13</v>
      </c>
      <c r="DB25" s="20"/>
      <c r="DC25" s="13" t="s">
        <v>186</v>
      </c>
      <c r="DD25" s="14" t="str">
        <f t="shared" si="0"/>
        <v/>
      </c>
      <c r="DE25" s="18" t="s">
        <v>187</v>
      </c>
      <c r="DF25" s="14" t="str">
        <f>IF(CY15=FALSE,"",IF(AE16="","",AE16))</f>
        <v/>
      </c>
    </row>
    <row r="26" spans="1:110" ht="18.75" customHeight="1" thickBot="1" x14ac:dyDescent="0.2">
      <c r="A26" s="127"/>
      <c r="B26" s="34" t="s">
        <v>113</v>
      </c>
      <c r="C26" s="128" t="str">
        <f>TEXT(IF(AND($A$2="石炭灰リスト",石炭灰リスト!D10=TRUE),石炭灰リスト!E10,IF(AND($A$2="石炭リスト",'石炭リスト '!D10=TRUE),'石炭リスト '!E10,IF(AND($A$2="RPFリスト",RPFリスト!D10=TRUE),RPFリスト!E10,IF(AND($A$2="RPF灰リスト",RPF灰リスト!D10=TRUE),RPF灰リスト!E10,"")))),"@")</f>
        <v/>
      </c>
      <c r="D26" s="129"/>
      <c r="E26" s="129"/>
      <c r="F26" s="129"/>
      <c r="G26" s="130"/>
      <c r="H26" s="131"/>
      <c r="I26" s="132"/>
      <c r="J26" s="132"/>
      <c r="K26" s="132"/>
      <c r="L26" s="133"/>
      <c r="DA26" s="62" t="s">
        <v>88</v>
      </c>
      <c r="DB26" s="21"/>
      <c r="DC26" s="13" t="s">
        <v>188</v>
      </c>
      <c r="DD26" s="14" t="str">
        <f t="shared" si="0"/>
        <v/>
      </c>
      <c r="DE26" s="18" t="s">
        <v>189</v>
      </c>
      <c r="DF26" s="14" t="str">
        <f>IF(CY15=FALSE,"",IF(AM16="","",AM16))</f>
        <v/>
      </c>
    </row>
    <row r="27" spans="1:110" ht="18.75" customHeight="1" thickBot="1" x14ac:dyDescent="0.2">
      <c r="A27" s="127"/>
      <c r="B27" s="34" t="s">
        <v>114</v>
      </c>
      <c r="C27" s="128" t="str">
        <f>TEXT(IF(AND($A$2="石炭灰リスト",石炭灰リスト!D11=TRUE),石炭灰リスト!E11,IF(AND($A$2="石炭リスト",'石炭リスト '!D11=TRUE),'石炭リスト '!E11,IF(AND($A$2="RPFリスト",RPFリスト!D11=TRUE),RPFリスト!E11,IF(AND($A$2="RPF灰リスト",RPF灰リスト!D11=TRUE),RPF灰リスト!E11,"")))),"@")</f>
        <v/>
      </c>
      <c r="D27" s="129"/>
      <c r="E27" s="129"/>
      <c r="F27" s="129"/>
      <c r="G27" s="130"/>
      <c r="H27" s="131"/>
      <c r="I27" s="132"/>
      <c r="J27" s="132"/>
      <c r="K27" s="132"/>
      <c r="L27" s="133"/>
      <c r="DA27" s="62" t="s">
        <v>9</v>
      </c>
      <c r="DB27" s="20"/>
      <c r="DC27" s="13" t="s">
        <v>190</v>
      </c>
      <c r="DD27" s="14" t="str">
        <f t="shared" si="0"/>
        <v/>
      </c>
      <c r="DE27" s="9"/>
      <c r="DF27" s="9"/>
    </row>
    <row r="28" spans="1:110" ht="18.75" customHeight="1" thickBot="1" x14ac:dyDescent="0.2">
      <c r="A28" s="127"/>
      <c r="B28" s="34" t="s">
        <v>115</v>
      </c>
      <c r="C28" s="128" t="str">
        <f>TEXT(IF(AND($A$2="石炭灰リスト",石炭灰リスト!D12=TRUE),石炭灰リスト!E12,IF(AND($A$2="石炭リスト",'石炭リスト '!D12=TRUE),'石炭リスト '!E12,IF(AND($A$2="RPFリスト",RPFリスト!D12=TRUE),RPFリスト!E12,IF(AND($A$2="RPF灰リスト",RPF灰リスト!D12=TRUE),RPF灰リスト!E12,"")))),"@")</f>
        <v/>
      </c>
      <c r="D28" s="129"/>
      <c r="E28" s="129"/>
      <c r="F28" s="129"/>
      <c r="G28" s="130"/>
      <c r="H28" s="131"/>
      <c r="I28" s="132"/>
      <c r="J28" s="132"/>
      <c r="K28" s="132"/>
      <c r="L28" s="133"/>
      <c r="DA28" s="62" t="s">
        <v>10</v>
      </c>
      <c r="DB28" s="20"/>
      <c r="DC28" s="13" t="s">
        <v>191</v>
      </c>
      <c r="DD28" s="14" t="str">
        <f t="shared" si="0"/>
        <v/>
      </c>
      <c r="DE28" s="9"/>
      <c r="DF28" s="9"/>
    </row>
    <row r="29" spans="1:110" ht="18.75" customHeight="1" thickBot="1" x14ac:dyDescent="0.2">
      <c r="A29" s="127"/>
      <c r="B29" s="34" t="s">
        <v>116</v>
      </c>
      <c r="C29" s="128" t="str">
        <f>TEXT(IF(AND($A$2="石炭灰リスト",石炭灰リスト!D13=TRUE),石炭灰リスト!E13,IF(AND($A$2="石炭リスト",'石炭リスト '!D13=TRUE),'石炭リスト '!E13,IF(AND($A$2="RPFリスト",RPFリスト!D13=TRUE),RPFリスト!E13,IF(AND($A$2="RPF灰リスト",RPF灰リスト!D13=TRUE),RPF灰リスト!E13,"")))),"@")</f>
        <v/>
      </c>
      <c r="D29" s="129"/>
      <c r="E29" s="129"/>
      <c r="F29" s="129"/>
      <c r="G29" s="130"/>
      <c r="H29" s="131"/>
      <c r="I29" s="132"/>
      <c r="J29" s="132"/>
      <c r="K29" s="132"/>
      <c r="L29" s="133"/>
      <c r="DA29" s="22" t="s">
        <v>28</v>
      </c>
      <c r="DB29" s="12" t="str">
        <f>IF(D42="","",C42&amp;D42)</f>
        <v>採取日：(例)1/1</v>
      </c>
      <c r="DC29" s="13" t="s">
        <v>192</v>
      </c>
      <c r="DD29" s="14" t="str">
        <f t="shared" si="0"/>
        <v/>
      </c>
      <c r="DE29" s="9"/>
      <c r="DF29" s="9"/>
    </row>
    <row r="30" spans="1:110" ht="18.75" customHeight="1" thickBot="1" x14ac:dyDescent="0.2">
      <c r="A30" s="127"/>
      <c r="B30" s="34" t="s">
        <v>117</v>
      </c>
      <c r="C30" s="128" t="str">
        <f>TEXT(IF(AND($A$2="石炭灰リスト",石炭灰リスト!D14=TRUE),石炭灰リスト!E14,IF(AND($A$2="石炭リスト",'石炭リスト '!D14=TRUE),'石炭リスト '!E14,IF(AND($A$2="RPFリスト",RPFリスト!D14=TRUE),RPFリスト!E14,IF(AND($A$2="RPF灰リスト",RPF灰リスト!D14=TRUE),RPF灰リスト!E14,"")))),"@")</f>
        <v/>
      </c>
      <c r="D30" s="129"/>
      <c r="E30" s="129"/>
      <c r="F30" s="129"/>
      <c r="G30" s="130"/>
      <c r="H30" s="131"/>
      <c r="I30" s="132"/>
      <c r="J30" s="132"/>
      <c r="K30" s="132"/>
      <c r="L30" s="133"/>
      <c r="DA30" s="22" t="s">
        <v>29</v>
      </c>
      <c r="DB30" s="12" t="str">
        <f t="shared" ref="DB30:DB37" si="1">IF(C43="","",C43)</f>
        <v/>
      </c>
      <c r="DC30" s="13" t="s">
        <v>193</v>
      </c>
      <c r="DD30" s="14" t="str">
        <f t="shared" si="0"/>
        <v/>
      </c>
      <c r="DE30" s="9"/>
      <c r="DF30" s="9"/>
    </row>
    <row r="31" spans="1:110" ht="18.75" customHeight="1" thickBot="1" x14ac:dyDescent="0.2">
      <c r="A31" s="127"/>
      <c r="B31" s="34" t="s">
        <v>118</v>
      </c>
      <c r="C31" s="128" t="str">
        <f>TEXT(IF(AND($A$2="石炭灰リスト",石炭灰リスト!D15=TRUE),石炭灰リスト!E15,IF(AND($A$2="石炭リスト",'石炭リスト '!D15=TRUE),'石炭リスト '!E15,IF(AND($A$2="RPFリスト",RPFリスト!D15=TRUE),RPFリスト!E15,IF(AND($A$2="RPF灰リスト",RPF灰リスト!D15=TRUE),RPF灰リスト!E15,"")))),"@")</f>
        <v/>
      </c>
      <c r="D31" s="129"/>
      <c r="E31" s="129"/>
      <c r="F31" s="129"/>
      <c r="G31" s="130"/>
      <c r="H31" s="131"/>
      <c r="I31" s="132"/>
      <c r="J31" s="132"/>
      <c r="K31" s="132"/>
      <c r="L31" s="133"/>
      <c r="DA31" s="22" t="s">
        <v>30</v>
      </c>
      <c r="DB31" s="12" t="str">
        <f t="shared" si="1"/>
        <v/>
      </c>
      <c r="DC31" s="13" t="s">
        <v>194</v>
      </c>
      <c r="DD31" s="22"/>
      <c r="DE31" s="9"/>
      <c r="DF31" s="9"/>
    </row>
    <row r="32" spans="1:110" ht="18.75" customHeight="1" thickBot="1" x14ac:dyDescent="0.2">
      <c r="A32" s="127"/>
      <c r="B32" s="34" t="s">
        <v>119</v>
      </c>
      <c r="C32" s="128" t="str">
        <f>TEXT(IF(AND($A$2="石炭灰リスト",石炭灰リスト!D16=TRUE),石炭灰リスト!E16,IF(AND($A$2="石炭リスト",'石炭リスト '!D16=TRUE),'石炭リスト '!E16,IF(AND($A$2="RPFリスト",RPFリスト!D16=TRUE),RPFリスト!E16,IF(AND($A$2="RPF灰リスト",RPF灰リスト!D16=TRUE),RPF灰リスト!E16,"")))),"@")</f>
        <v/>
      </c>
      <c r="D32" s="129"/>
      <c r="E32" s="129"/>
      <c r="F32" s="129"/>
      <c r="G32" s="130"/>
      <c r="H32" s="131"/>
      <c r="I32" s="132"/>
      <c r="J32" s="132"/>
      <c r="K32" s="132"/>
      <c r="L32" s="133"/>
      <c r="DA32" s="22" t="s">
        <v>31</v>
      </c>
      <c r="DB32" s="12" t="str">
        <f t="shared" si="1"/>
        <v/>
      </c>
      <c r="DC32" s="13" t="s">
        <v>195</v>
      </c>
      <c r="DD32" s="22"/>
      <c r="DE32" s="9"/>
      <c r="DF32" s="9"/>
    </row>
    <row r="33" spans="1:110" ht="18.75" customHeight="1" thickBot="1" x14ac:dyDescent="0.2">
      <c r="A33" s="127"/>
      <c r="B33" s="34" t="s">
        <v>120</v>
      </c>
      <c r="C33" s="128" t="str">
        <f>TEXT(IF(AND($A$2="石炭灰リスト",石炭灰リスト!D17=TRUE),石炭灰リスト!E17,IF(AND($A$2="石炭リスト",'石炭リスト '!D17=TRUE),'石炭リスト '!E17,IF(AND($A$2="RPFリスト",RPFリスト!D17=TRUE),RPFリスト!E17,IF(AND($A$2="RPF灰リスト",RPF灰リスト!D17=TRUE),RPF灰リスト!E17,"")))),"@")</f>
        <v/>
      </c>
      <c r="D33" s="129"/>
      <c r="E33" s="129"/>
      <c r="F33" s="129"/>
      <c r="G33" s="130"/>
      <c r="H33" s="131"/>
      <c r="I33" s="132"/>
      <c r="J33" s="132"/>
      <c r="K33" s="132"/>
      <c r="L33" s="133"/>
      <c r="DA33" s="22" t="s">
        <v>32</v>
      </c>
      <c r="DB33" s="12" t="str">
        <f t="shared" si="1"/>
        <v/>
      </c>
      <c r="DC33" s="13" t="s">
        <v>196</v>
      </c>
      <c r="DD33" s="22"/>
      <c r="DE33" s="9"/>
      <c r="DF33" s="9"/>
    </row>
    <row r="34" spans="1:110" ht="18.75" customHeight="1" thickBot="1" x14ac:dyDescent="0.2">
      <c r="A34" s="127"/>
      <c r="B34" s="34" t="s">
        <v>262</v>
      </c>
      <c r="C34" s="128" t="str">
        <f>TEXT(IF(AND($A$2="石炭灰リスト",石炭灰リスト!D18=TRUE),石炭灰リスト!E18,IF(AND($A$2="石炭リスト",'石炭リスト '!D18=TRUE),'石炭リスト '!E18,IF(AND($A$2="RPFリスト",RPFリスト!D18=TRUE),RPFリスト!E18,IF(AND($A$2="RPF灰リスト",RPF灰リスト!D18=TRUE),RPF灰リスト!E18,"")))),"@")</f>
        <v/>
      </c>
      <c r="D34" s="129"/>
      <c r="E34" s="129"/>
      <c r="F34" s="129"/>
      <c r="G34" s="130"/>
      <c r="H34" s="131"/>
      <c r="I34" s="132"/>
      <c r="J34" s="132"/>
      <c r="K34" s="132"/>
      <c r="L34" s="133"/>
      <c r="DA34" s="22" t="s">
        <v>33</v>
      </c>
      <c r="DB34" s="12" t="str">
        <f t="shared" si="1"/>
        <v/>
      </c>
      <c r="DC34" s="13" t="s">
        <v>197</v>
      </c>
      <c r="DD34" s="22"/>
      <c r="DE34" s="9"/>
      <c r="DF34" s="9"/>
    </row>
    <row r="35" spans="1:110" ht="18.75" customHeight="1" thickBot="1" x14ac:dyDescent="0.2">
      <c r="A35" s="127"/>
      <c r="B35" s="34" t="s">
        <v>121</v>
      </c>
      <c r="C35" s="128" t="str">
        <f>TEXT(IF(AND($A$2="石炭灰リスト",石炭灰リスト!D19=TRUE),石炭灰リスト!E19,IF(AND($A$2="石炭リスト",'石炭リスト '!D19=TRUE),'石炭リスト '!E19,IF(AND($A$2="RPFリスト",RPFリスト!D19=TRUE),RPFリスト!E19,IF(AND($A$2="RPF灰リスト",RPF灰リスト!D19=TRUE),RPF灰リスト!E19,"")))),"@")</f>
        <v/>
      </c>
      <c r="D35" s="129"/>
      <c r="E35" s="129"/>
      <c r="F35" s="129"/>
      <c r="G35" s="130"/>
      <c r="H35" s="131"/>
      <c r="I35" s="132"/>
      <c r="J35" s="132"/>
      <c r="K35" s="132"/>
      <c r="L35" s="133"/>
      <c r="DA35" s="22" t="s">
        <v>84</v>
      </c>
      <c r="DB35" s="12" t="str">
        <f t="shared" si="1"/>
        <v/>
      </c>
      <c r="DC35" s="13" t="s">
        <v>198</v>
      </c>
      <c r="DD35" s="22"/>
      <c r="DE35" s="9"/>
      <c r="DF35" s="9"/>
    </row>
    <row r="36" spans="1:110" ht="18.75" customHeight="1" thickBot="1" x14ac:dyDescent="0.2">
      <c r="A36" s="127"/>
      <c r="B36" s="34" t="s">
        <v>122</v>
      </c>
      <c r="C36" s="128" t="str">
        <f>TEXT(IF(AND($A$2="石炭灰リスト",石炭灰リスト!D20=TRUE),石炭灰リスト!E20,IF(AND($A$2="石炭リスト",'石炭リスト '!D20=TRUE),'石炭リスト '!E20,IF(AND($A$2="RPFリスト",RPFリスト!D20=TRUE),RPFリスト!E20,IF(AND($A$2="RPF灰リスト",RPF灰リスト!D20=TRUE),RPF灰リスト!E20,"")))),"@")</f>
        <v/>
      </c>
      <c r="D36" s="129"/>
      <c r="E36" s="129"/>
      <c r="F36" s="129"/>
      <c r="G36" s="130"/>
      <c r="H36" s="131"/>
      <c r="I36" s="132"/>
      <c r="J36" s="132"/>
      <c r="K36" s="132"/>
      <c r="L36" s="133"/>
      <c r="AE36" s="19"/>
      <c r="DA36" s="22" t="s">
        <v>85</v>
      </c>
      <c r="DB36" s="12" t="str">
        <f t="shared" si="1"/>
        <v/>
      </c>
      <c r="DC36" s="13" t="s">
        <v>199</v>
      </c>
      <c r="DD36" s="22"/>
      <c r="DE36" s="9"/>
      <c r="DF36" s="9"/>
    </row>
    <row r="37" spans="1:110" ht="18.75" customHeight="1" thickBot="1" x14ac:dyDescent="0.2">
      <c r="A37" s="127"/>
      <c r="B37" s="34" t="s">
        <v>123</v>
      </c>
      <c r="C37" s="128" t="str">
        <f>TEXT(IF(AND($A$2="石炭灰リスト",石炭灰リスト!D21=TRUE),石炭灰リスト!E21,IF(AND($A$2="石炭リスト",'石炭リスト '!D21=TRUE),'石炭リスト '!E21,IF(AND($A$2="RPFリスト",RPFリスト!D21=TRUE),RPFリスト!E21,IF(AND($A$2="RPF灰リスト",RPF灰リスト!D21=TRUE),RPF灰リスト!E21,"")))),"@")</f>
        <v/>
      </c>
      <c r="D37" s="129"/>
      <c r="E37" s="129"/>
      <c r="F37" s="129"/>
      <c r="G37" s="130"/>
      <c r="H37" s="131"/>
      <c r="I37" s="132"/>
      <c r="J37" s="132"/>
      <c r="K37" s="132"/>
      <c r="L37" s="133"/>
      <c r="AE37" s="19"/>
      <c r="DA37" s="22" t="s">
        <v>86</v>
      </c>
      <c r="DB37" s="12" t="str">
        <f t="shared" si="1"/>
        <v/>
      </c>
      <c r="DC37" s="13" t="s">
        <v>200</v>
      </c>
      <c r="DD37" s="22"/>
      <c r="DE37" s="9"/>
      <c r="DF37" s="9"/>
    </row>
    <row r="38" spans="1:110" ht="18.75" customHeight="1" thickBot="1" x14ac:dyDescent="0.2">
      <c r="A38" s="127"/>
      <c r="B38" s="34" t="s">
        <v>124</v>
      </c>
      <c r="C38" s="128" t="str">
        <f>TEXT(IF(AND($A$2="石炭灰リスト",石炭灰リスト!D22=TRUE),石炭灰リスト!E22,IF(AND($A$2="石炭リスト",'石炭リスト '!D22=TRUE),'石炭リスト '!E22,IF(AND($A$2="RPFリスト",RPFリスト!D22=TRUE),RPFリスト!E22,IF(AND($A$2="RPF灰リスト",RPF灰リスト!D22=TRUE),RPF灰リスト!E22,"")))),"@")</f>
        <v/>
      </c>
      <c r="D38" s="129"/>
      <c r="E38" s="129"/>
      <c r="F38" s="129"/>
      <c r="G38" s="130"/>
      <c r="H38" s="131"/>
      <c r="I38" s="132"/>
      <c r="J38" s="132"/>
      <c r="K38" s="132"/>
      <c r="L38" s="133"/>
      <c r="DA38" s="22" t="s">
        <v>34</v>
      </c>
      <c r="DB38" s="12" t="str">
        <f>TEXT(IF(C15="","",C15),"@")</f>
        <v/>
      </c>
      <c r="DC38" s="13" t="s">
        <v>201</v>
      </c>
      <c r="DD38" s="22"/>
      <c r="DE38" s="9"/>
      <c r="DF38" s="9"/>
    </row>
    <row r="39" spans="1:110" ht="18.75" customHeight="1" thickBot="1" x14ac:dyDescent="0.2">
      <c r="A39" s="127"/>
      <c r="B39" s="34" t="s">
        <v>125</v>
      </c>
      <c r="C39" s="128" t="str">
        <f>TEXT(IF(AND($A$2="石炭灰リスト",石炭灰リスト!D23=TRUE),石炭灰リスト!E23,IF(AND($A$2="石炭リスト",'石炭リスト '!D23=TRUE),'石炭リスト '!E23,IF(AND($A$2="RPFリスト",RPFリスト!D23=TRUE),RPFリスト!E23,IF(AND($A$2="RPF灰リスト",RPF灰リスト!D23=TRUE),RPF灰リスト!E23,"")))),"@")</f>
        <v/>
      </c>
      <c r="D39" s="129"/>
      <c r="E39" s="129"/>
      <c r="F39" s="129"/>
      <c r="G39" s="130"/>
      <c r="H39" s="131"/>
      <c r="I39" s="132"/>
      <c r="J39" s="132"/>
      <c r="K39" s="132"/>
      <c r="L39" s="133"/>
      <c r="DA39" s="22" t="s">
        <v>35</v>
      </c>
      <c r="DB39" s="12" t="str">
        <f>TEXT(IF(C16="","",C16),"@")</f>
        <v/>
      </c>
      <c r="DC39" s="13" t="s">
        <v>202</v>
      </c>
      <c r="DD39" s="22"/>
      <c r="DE39" s="9"/>
      <c r="DF39" s="9"/>
    </row>
    <row r="40" spans="1:110" ht="18.75" customHeight="1" thickBot="1" x14ac:dyDescent="0.2">
      <c r="A40" s="127"/>
      <c r="B40" s="35" t="s">
        <v>126</v>
      </c>
      <c r="C40" s="128" t="str">
        <f>TEXT(IF(AND($A$2="石炭灰リスト",石炭灰リスト!D24=TRUE),石炭灰リスト!E24,IF(AND($A$2="石炭リスト",'石炭リスト '!D24=TRUE),'石炭リスト '!E24,IF(AND($A$2="RPFリスト",RPFリスト!D24=TRUE),RPFリスト!E24,IF(AND($A$2="RPF灰リスト",RPF灰リスト!D24=TRUE),RPF灰リスト!E24,"")))),"@")</f>
        <v/>
      </c>
      <c r="D40" s="129"/>
      <c r="E40" s="129"/>
      <c r="F40" s="129"/>
      <c r="G40" s="130"/>
      <c r="H40" s="147"/>
      <c r="I40" s="148"/>
      <c r="J40" s="148"/>
      <c r="K40" s="148"/>
      <c r="L40" s="149"/>
      <c r="DA40" s="22" t="s">
        <v>36</v>
      </c>
      <c r="DB40" s="12" t="str">
        <f>TEXT(IF(C17="","",C17),"@")</f>
        <v/>
      </c>
      <c r="DC40" s="13" t="s">
        <v>203</v>
      </c>
      <c r="DD40" s="22"/>
      <c r="DE40" s="9"/>
      <c r="DF40" s="9"/>
    </row>
    <row r="41" spans="1:110" ht="18.75" customHeight="1" thickBot="1" x14ac:dyDescent="0.2">
      <c r="A41" s="127" t="s">
        <v>264</v>
      </c>
      <c r="B41" s="135" t="s">
        <v>12</v>
      </c>
      <c r="C41" s="175" t="s">
        <v>308</v>
      </c>
      <c r="D41" s="176"/>
      <c r="E41" s="176"/>
      <c r="F41" s="176"/>
      <c r="G41" s="176"/>
      <c r="H41" s="176"/>
      <c r="I41" s="176"/>
      <c r="J41" s="176"/>
      <c r="K41" s="176"/>
      <c r="L41" s="177"/>
      <c r="DA41" s="22" t="s">
        <v>37</v>
      </c>
      <c r="DB41" s="12" t="str">
        <f>TEXT(IF(C18="","",C18),"@")</f>
        <v/>
      </c>
      <c r="DC41" s="13" t="s">
        <v>204</v>
      </c>
      <c r="DD41" s="22"/>
      <c r="DE41" s="9"/>
      <c r="DF41" s="9"/>
    </row>
    <row r="42" spans="1:110" ht="18.75" customHeight="1" thickBot="1" x14ac:dyDescent="0.2">
      <c r="A42" s="127"/>
      <c r="B42" s="136"/>
      <c r="C42" s="48" t="s">
        <v>241</v>
      </c>
      <c r="D42" s="143" t="s">
        <v>306</v>
      </c>
      <c r="E42" s="144"/>
      <c r="F42" s="144"/>
      <c r="G42" s="145" t="s">
        <v>265</v>
      </c>
      <c r="H42" s="145"/>
      <c r="I42" s="145"/>
      <c r="J42" s="145"/>
      <c r="K42" s="145"/>
      <c r="L42" s="146"/>
      <c r="AE42" s="19"/>
      <c r="DA42" s="22" t="s">
        <v>38</v>
      </c>
      <c r="DB42" s="12" t="str">
        <f>TEXT(IF(C19="","",C19),"@")</f>
        <v/>
      </c>
      <c r="DC42" s="13" t="s">
        <v>205</v>
      </c>
      <c r="DD42" s="22"/>
      <c r="DE42" s="9"/>
      <c r="DF42" s="9"/>
    </row>
    <row r="43" spans="1:110" ht="18.75" customHeight="1" thickBot="1" x14ac:dyDescent="0.2">
      <c r="A43" s="127"/>
      <c r="B43" s="136"/>
      <c r="C43" s="173"/>
      <c r="D43" s="173"/>
      <c r="E43" s="173"/>
      <c r="F43" s="173"/>
      <c r="G43" s="173"/>
      <c r="H43" s="173"/>
      <c r="I43" s="173"/>
      <c r="J43" s="173"/>
      <c r="K43" s="173"/>
      <c r="L43" s="174"/>
      <c r="AE43" s="63"/>
      <c r="DA43" s="22" t="s">
        <v>39</v>
      </c>
      <c r="DB43" s="12" t="str">
        <f>TEXT(IF(I15="","",I15),"@")</f>
        <v/>
      </c>
      <c r="DC43" s="13" t="s">
        <v>206</v>
      </c>
      <c r="DD43" s="22"/>
      <c r="DE43" s="9"/>
      <c r="DF43" s="9"/>
    </row>
    <row r="44" spans="1:110" ht="18.75" customHeight="1" thickBot="1" x14ac:dyDescent="0.2">
      <c r="A44" s="127"/>
      <c r="B44" s="136"/>
      <c r="C44" s="173"/>
      <c r="D44" s="173"/>
      <c r="E44" s="173"/>
      <c r="F44" s="173"/>
      <c r="G44" s="173"/>
      <c r="H44" s="173"/>
      <c r="I44" s="173"/>
      <c r="J44" s="173"/>
      <c r="K44" s="173"/>
      <c r="L44" s="174"/>
      <c r="DA44" s="22" t="s">
        <v>40</v>
      </c>
      <c r="DB44" s="12" t="str">
        <f>TEXT(IF(I16="","",I16),"@")</f>
        <v/>
      </c>
      <c r="DC44" s="13" t="s">
        <v>207</v>
      </c>
      <c r="DD44" s="22"/>
      <c r="DE44" s="9"/>
      <c r="DF44" s="9"/>
    </row>
    <row r="45" spans="1:110" ht="18.75" customHeight="1" thickBot="1" x14ac:dyDescent="0.2">
      <c r="A45" s="127"/>
      <c r="B45" s="136"/>
      <c r="C45" s="173"/>
      <c r="D45" s="173"/>
      <c r="E45" s="173"/>
      <c r="F45" s="173"/>
      <c r="G45" s="173"/>
      <c r="H45" s="173"/>
      <c r="I45" s="173"/>
      <c r="J45" s="173"/>
      <c r="K45" s="173"/>
      <c r="L45" s="174"/>
      <c r="DA45" s="22" t="s">
        <v>41</v>
      </c>
      <c r="DB45" s="12" t="str">
        <f>TEXT(IF(I17="","",I17),"@")</f>
        <v/>
      </c>
      <c r="DC45" s="13" t="s">
        <v>208</v>
      </c>
      <c r="DD45" s="22"/>
      <c r="DE45" s="9"/>
      <c r="DF45" s="9"/>
    </row>
    <row r="46" spans="1:110" ht="18.75" customHeight="1" thickBot="1" x14ac:dyDescent="0.2">
      <c r="A46" s="127"/>
      <c r="B46" s="136"/>
      <c r="C46" s="138"/>
      <c r="D46" s="138"/>
      <c r="E46" s="138"/>
      <c r="F46" s="138"/>
      <c r="G46" s="138"/>
      <c r="H46" s="138"/>
      <c r="I46" s="138"/>
      <c r="J46" s="138"/>
      <c r="K46" s="138"/>
      <c r="L46" s="139"/>
      <c r="DA46" s="22" t="s">
        <v>42</v>
      </c>
      <c r="DB46" s="12" t="str">
        <f>TEXT(IF(I18="","",I18),"@")</f>
        <v/>
      </c>
      <c r="DC46" s="13" t="s">
        <v>209</v>
      </c>
      <c r="DD46" s="22"/>
      <c r="DE46" s="9"/>
      <c r="DF46" s="9"/>
    </row>
    <row r="47" spans="1:110" ht="18.75" customHeight="1" thickBot="1" x14ac:dyDescent="0.2">
      <c r="A47" s="127"/>
      <c r="B47" s="136"/>
      <c r="C47" s="138"/>
      <c r="D47" s="138"/>
      <c r="E47" s="138"/>
      <c r="F47" s="138"/>
      <c r="G47" s="138"/>
      <c r="H47" s="138"/>
      <c r="I47" s="138"/>
      <c r="J47" s="138"/>
      <c r="K47" s="138"/>
      <c r="L47" s="139"/>
      <c r="DA47" s="22" t="s">
        <v>43</v>
      </c>
      <c r="DB47" s="12" t="str">
        <f>TEXT(IF(I19="","",I19),"@")</f>
        <v/>
      </c>
      <c r="DC47" s="13" t="s">
        <v>210</v>
      </c>
      <c r="DD47" s="22"/>
      <c r="DE47" s="9"/>
      <c r="DF47" s="9"/>
    </row>
    <row r="48" spans="1:110" ht="18.75" customHeight="1" thickBot="1" x14ac:dyDescent="0.2">
      <c r="A48" s="127"/>
      <c r="B48" s="136"/>
      <c r="C48" s="138"/>
      <c r="D48" s="138"/>
      <c r="E48" s="138"/>
      <c r="F48" s="138"/>
      <c r="G48" s="138"/>
      <c r="H48" s="138"/>
      <c r="I48" s="138"/>
      <c r="J48" s="138"/>
      <c r="K48" s="138"/>
      <c r="L48" s="139"/>
      <c r="DA48" s="22" t="s">
        <v>44</v>
      </c>
      <c r="DB48" s="12"/>
      <c r="DC48" s="13" t="s">
        <v>211</v>
      </c>
      <c r="DD48" s="22"/>
      <c r="DE48" s="9"/>
      <c r="DF48" s="9"/>
    </row>
    <row r="49" spans="1:110" ht="18.75" customHeight="1" thickBot="1" x14ac:dyDescent="0.2">
      <c r="A49" s="127"/>
      <c r="B49" s="136"/>
      <c r="C49" s="138"/>
      <c r="D49" s="138"/>
      <c r="E49" s="138"/>
      <c r="F49" s="138"/>
      <c r="G49" s="138"/>
      <c r="H49" s="138"/>
      <c r="I49" s="138"/>
      <c r="J49" s="138"/>
      <c r="K49" s="138"/>
      <c r="L49" s="139"/>
      <c r="DA49" s="22" t="s">
        <v>45</v>
      </c>
      <c r="DB49" s="12"/>
      <c r="DC49" s="13" t="s">
        <v>212</v>
      </c>
      <c r="DD49" s="22"/>
      <c r="DE49" s="9"/>
      <c r="DF49" s="9"/>
    </row>
    <row r="50" spans="1:110" ht="18.75" customHeight="1" thickBot="1" x14ac:dyDescent="0.2">
      <c r="A50" s="134"/>
      <c r="B50" s="137"/>
      <c r="C50" s="140"/>
      <c r="D50" s="141"/>
      <c r="E50" s="141"/>
      <c r="F50" s="141"/>
      <c r="G50" s="141"/>
      <c r="H50" s="141"/>
      <c r="I50" s="141"/>
      <c r="J50" s="141"/>
      <c r="K50" s="141"/>
      <c r="L50" s="142"/>
      <c r="DA50" s="22" t="s">
        <v>46</v>
      </c>
      <c r="DB50" s="12"/>
      <c r="DC50" s="13" t="s">
        <v>213</v>
      </c>
      <c r="DD50" s="22"/>
      <c r="DE50" s="9"/>
      <c r="DF50" s="9"/>
    </row>
    <row r="51" spans="1:110" ht="18.75" customHeight="1" thickTop="1" x14ac:dyDescent="0.15">
      <c r="DA51" s="22" t="s">
        <v>47</v>
      </c>
      <c r="DB51" s="12"/>
      <c r="DC51" s="13" t="s">
        <v>214</v>
      </c>
      <c r="DD51" s="22"/>
      <c r="DE51" s="9"/>
      <c r="DF51" s="9"/>
    </row>
    <row r="52" spans="1:110" ht="18.75" customHeight="1" x14ac:dyDescent="0.15">
      <c r="DA52" s="22" t="s">
        <v>48</v>
      </c>
      <c r="DB52" s="12"/>
      <c r="DC52" s="13" t="s">
        <v>215</v>
      </c>
      <c r="DD52" s="22"/>
      <c r="DE52" s="9"/>
      <c r="DF52" s="9"/>
    </row>
    <row r="53" spans="1:110" ht="18.75" customHeight="1" x14ac:dyDescent="0.15">
      <c r="DA53" s="22" t="s">
        <v>49</v>
      </c>
      <c r="DB53" s="12"/>
      <c r="DC53" s="13" t="s">
        <v>216</v>
      </c>
      <c r="DD53" s="22"/>
      <c r="DE53" s="9"/>
      <c r="DF53" s="9"/>
    </row>
    <row r="54" spans="1:110" ht="18.75" customHeight="1" x14ac:dyDescent="0.15">
      <c r="DA54" s="22" t="s">
        <v>50</v>
      </c>
      <c r="DB54" s="12"/>
      <c r="DC54" s="13" t="s">
        <v>217</v>
      </c>
      <c r="DD54" s="22"/>
      <c r="DE54" s="9"/>
      <c r="DF54" s="9"/>
    </row>
    <row r="55" spans="1:110" ht="18.75" customHeight="1" x14ac:dyDescent="0.15">
      <c r="DA55" s="22" t="s">
        <v>51</v>
      </c>
      <c r="DB55" s="12"/>
      <c r="DC55" s="13" t="s">
        <v>218</v>
      </c>
      <c r="DD55" s="22"/>
      <c r="DE55" s="9"/>
      <c r="DF55" s="9"/>
    </row>
    <row r="56" spans="1:110" ht="18.75" customHeight="1" x14ac:dyDescent="0.15">
      <c r="DA56" s="22" t="s">
        <v>52</v>
      </c>
      <c r="DB56" s="12"/>
      <c r="DC56" s="13" t="s">
        <v>219</v>
      </c>
      <c r="DD56" s="22"/>
      <c r="DE56" s="9"/>
      <c r="DF56" s="9"/>
    </row>
    <row r="57" spans="1:110" ht="18.75" customHeight="1" x14ac:dyDescent="0.15">
      <c r="DA57" s="22" t="s">
        <v>53</v>
      </c>
      <c r="DB57" s="12"/>
      <c r="DC57" s="13" t="s">
        <v>220</v>
      </c>
      <c r="DD57" s="23"/>
      <c r="DE57" s="9"/>
      <c r="DF57" s="9"/>
    </row>
    <row r="58" spans="1:110" ht="18.75" customHeight="1" x14ac:dyDescent="0.15">
      <c r="DA58" s="22" t="s">
        <v>54</v>
      </c>
      <c r="DB58" s="12"/>
      <c r="DC58" s="13" t="s">
        <v>221</v>
      </c>
      <c r="DD58" s="23"/>
      <c r="DE58" s="9"/>
      <c r="DF58" s="9"/>
    </row>
    <row r="59" spans="1:110" ht="18.75" customHeight="1" x14ac:dyDescent="0.15">
      <c r="DA59" s="22" t="s">
        <v>55</v>
      </c>
      <c r="DB59" s="12"/>
      <c r="DC59" s="13" t="s">
        <v>222</v>
      </c>
      <c r="DD59" s="23"/>
      <c r="DE59" s="9"/>
      <c r="DF59" s="9"/>
    </row>
    <row r="60" spans="1:110" ht="18.75" customHeight="1" x14ac:dyDescent="0.15">
      <c r="DA60" s="22" t="s">
        <v>56</v>
      </c>
      <c r="DB60" s="12"/>
      <c r="DC60" s="13" t="s">
        <v>223</v>
      </c>
      <c r="DD60" s="23"/>
      <c r="DE60" s="9"/>
      <c r="DF60" s="9"/>
    </row>
    <row r="61" spans="1:110" ht="18.75" customHeight="1" x14ac:dyDescent="0.15">
      <c r="DA61" s="22" t="s">
        <v>57</v>
      </c>
      <c r="DB61" s="12"/>
      <c r="DC61" s="13" t="s">
        <v>224</v>
      </c>
      <c r="DD61" s="23"/>
      <c r="DE61" s="9"/>
      <c r="DF61" s="9"/>
    </row>
    <row r="62" spans="1:110" ht="18.75" customHeight="1" x14ac:dyDescent="0.15">
      <c r="DA62" s="22" t="s">
        <v>58</v>
      </c>
      <c r="DB62" s="12"/>
      <c r="DC62" s="13" t="s">
        <v>225</v>
      </c>
      <c r="DD62" s="23"/>
      <c r="DE62" s="9"/>
      <c r="DF62" s="9"/>
    </row>
    <row r="63" spans="1:110" ht="18.75" customHeight="1" x14ac:dyDescent="0.15">
      <c r="DA63" s="22" t="s">
        <v>59</v>
      </c>
      <c r="DB63" s="12"/>
      <c r="DC63" s="13" t="s">
        <v>226</v>
      </c>
      <c r="DD63" s="23"/>
      <c r="DE63" s="9"/>
      <c r="DF63" s="9"/>
    </row>
    <row r="64" spans="1:110" ht="18.75" customHeight="1" x14ac:dyDescent="0.15">
      <c r="DA64" s="22" t="s">
        <v>60</v>
      </c>
      <c r="DB64" s="12"/>
      <c r="DC64" s="13" t="s">
        <v>227</v>
      </c>
      <c r="DD64" s="24"/>
      <c r="DE64" s="9"/>
      <c r="DF64" s="9"/>
    </row>
    <row r="65" spans="105:110" ht="18.75" customHeight="1" x14ac:dyDescent="0.15">
      <c r="DA65" s="22" t="s">
        <v>61</v>
      </c>
      <c r="DB65" s="12"/>
      <c r="DC65" s="13" t="s">
        <v>228</v>
      </c>
      <c r="DD65" s="24"/>
      <c r="DE65" s="9"/>
      <c r="DF65" s="9"/>
    </row>
    <row r="66" spans="105:110" ht="18.75" customHeight="1" x14ac:dyDescent="0.15">
      <c r="DA66" s="22" t="s">
        <v>62</v>
      </c>
      <c r="DB66" s="12"/>
      <c r="DC66" s="13" t="s">
        <v>229</v>
      </c>
      <c r="DD66" s="24"/>
      <c r="DE66" s="9"/>
      <c r="DF66" s="9"/>
    </row>
    <row r="67" spans="105:110" ht="18.75" customHeight="1" x14ac:dyDescent="0.15">
      <c r="DA67" s="22" t="s">
        <v>63</v>
      </c>
      <c r="DB67" s="12"/>
      <c r="DC67" s="13" t="s">
        <v>230</v>
      </c>
      <c r="DD67" s="24"/>
      <c r="DE67" s="9"/>
      <c r="DF67" s="9"/>
    </row>
    <row r="68" spans="105:110" ht="18.75" customHeight="1" x14ac:dyDescent="0.15">
      <c r="DA68" s="22" t="s">
        <v>64</v>
      </c>
      <c r="DB68" s="12"/>
      <c r="DC68" s="13" t="s">
        <v>231</v>
      </c>
      <c r="DD68" s="24"/>
      <c r="DE68" s="9"/>
      <c r="DF68" s="9"/>
    </row>
    <row r="69" spans="105:110" ht="18.75" customHeight="1" x14ac:dyDescent="0.15">
      <c r="DA69" s="22" t="s">
        <v>65</v>
      </c>
      <c r="DB69" s="12"/>
      <c r="DC69" s="13" t="s">
        <v>232</v>
      </c>
      <c r="DD69" s="24"/>
      <c r="DE69" s="9"/>
      <c r="DF69" s="9"/>
    </row>
    <row r="70" spans="105:110" ht="18.75" customHeight="1" x14ac:dyDescent="0.15">
      <c r="DA70" s="22" t="s">
        <v>66</v>
      </c>
      <c r="DB70" s="12"/>
      <c r="DC70" s="13" t="s">
        <v>233</v>
      </c>
      <c r="DD70" s="24"/>
      <c r="DE70" s="9"/>
      <c r="DF70" s="9"/>
    </row>
    <row r="71" spans="105:110" ht="18.75" customHeight="1" x14ac:dyDescent="0.15">
      <c r="DA71" s="22" t="s">
        <v>67</v>
      </c>
      <c r="DB71" s="12"/>
    </row>
    <row r="72" spans="105:110" ht="18.75" customHeight="1" x14ac:dyDescent="0.15">
      <c r="DA72" s="22" t="s">
        <v>68</v>
      </c>
      <c r="DB72" s="12"/>
    </row>
    <row r="73" spans="105:110" ht="18.75" customHeight="1" x14ac:dyDescent="0.15">
      <c r="DA73" s="22" t="s">
        <v>69</v>
      </c>
      <c r="DB73" s="12"/>
    </row>
    <row r="74" spans="105:110" ht="18.75" customHeight="1" x14ac:dyDescent="0.15">
      <c r="DA74" s="22" t="s">
        <v>70</v>
      </c>
      <c r="DB74" s="12"/>
    </row>
    <row r="75" spans="105:110" ht="18.75" customHeight="1" x14ac:dyDescent="0.15">
      <c r="DA75" s="22" t="s">
        <v>71</v>
      </c>
      <c r="DB75" s="12"/>
    </row>
    <row r="76" spans="105:110" ht="18.75" customHeight="1" x14ac:dyDescent="0.15">
      <c r="DA76" s="22" t="s">
        <v>72</v>
      </c>
      <c r="DB76" s="12"/>
    </row>
    <row r="77" spans="105:110" ht="18.75" customHeight="1" x14ac:dyDescent="0.15">
      <c r="DA77" s="22" t="s">
        <v>73</v>
      </c>
      <c r="DB77" s="12"/>
    </row>
    <row r="78" spans="105:110" ht="18.75" customHeight="1" x14ac:dyDescent="0.15">
      <c r="DA78" s="22" t="s">
        <v>74</v>
      </c>
      <c r="DB78" s="12"/>
    </row>
    <row r="79" spans="105:110" ht="18.75" customHeight="1" x14ac:dyDescent="0.15">
      <c r="DA79" s="22" t="s">
        <v>75</v>
      </c>
      <c r="DB79" s="12"/>
    </row>
    <row r="80" spans="105:110" ht="18.75" customHeight="1" x14ac:dyDescent="0.15">
      <c r="DA80" s="22" t="s">
        <v>76</v>
      </c>
      <c r="DB80" s="12"/>
    </row>
    <row r="81" spans="105:108" ht="18.75" customHeight="1" x14ac:dyDescent="0.15">
      <c r="DA81" s="22" t="s">
        <v>77</v>
      </c>
      <c r="DB81" s="12"/>
    </row>
    <row r="82" spans="105:108" ht="18.75" customHeight="1" x14ac:dyDescent="0.15">
      <c r="DA82" s="22" t="s">
        <v>78</v>
      </c>
      <c r="DB82" s="12"/>
    </row>
    <row r="83" spans="105:108" ht="18.75" customHeight="1" x14ac:dyDescent="0.15">
      <c r="DA83" s="22" t="s">
        <v>79</v>
      </c>
      <c r="DB83" s="12"/>
    </row>
    <row r="84" spans="105:108" ht="18.75" customHeight="1" x14ac:dyDescent="0.15">
      <c r="DA84" s="22" t="s">
        <v>80</v>
      </c>
      <c r="DB84" s="12"/>
    </row>
    <row r="85" spans="105:108" ht="18.75" customHeight="1" x14ac:dyDescent="0.15">
      <c r="DA85" s="22" t="s">
        <v>81</v>
      </c>
      <c r="DB85" s="12"/>
    </row>
    <row r="86" spans="105:108" ht="18.75" customHeight="1" x14ac:dyDescent="0.15">
      <c r="DA86" s="22" t="s">
        <v>82</v>
      </c>
      <c r="DB86" s="12"/>
    </row>
    <row r="87" spans="105:108" ht="18.75" customHeight="1" x14ac:dyDescent="0.15">
      <c r="DA87" s="22" t="s">
        <v>83</v>
      </c>
      <c r="DB87" s="12"/>
    </row>
    <row r="88" spans="105:108" ht="18.75" customHeight="1" x14ac:dyDescent="0.15">
      <c r="DA88" s="22" t="s">
        <v>141</v>
      </c>
      <c r="DB88" s="25" t="str">
        <f>IFERROR(IF(AM24="","",AM24),"")</f>
        <v/>
      </c>
      <c r="DC88" s="26"/>
      <c r="DD88" s="27"/>
    </row>
    <row r="89" spans="105:108" ht="18.75" customHeight="1" x14ac:dyDescent="0.15">
      <c r="DA89" s="22" t="s">
        <v>142</v>
      </c>
      <c r="DB89" s="25" t="str">
        <f>IFERROR(IF(OR(CY19=TRUE,CY20=TRUE,CY21=TRUE),"",DB88),"")</f>
        <v/>
      </c>
      <c r="DC89" s="27"/>
      <c r="DD89" s="27"/>
    </row>
    <row r="90" spans="105:108" ht="18.75" customHeight="1" x14ac:dyDescent="0.15">
      <c r="DA90" s="22" t="s">
        <v>143</v>
      </c>
      <c r="DB90" s="28" t="str">
        <f>IF(AND(CY23=TRUE,COUNTIF(R28,"*選択*")=0),R28,"")</f>
        <v/>
      </c>
      <c r="DC90" s="27"/>
      <c r="DD90" s="27"/>
    </row>
    <row r="91" spans="105:108" ht="18.75" customHeight="1" x14ac:dyDescent="0.15">
      <c r="DA91" s="22" t="s">
        <v>144</v>
      </c>
      <c r="DB91" s="28">
        <v>20</v>
      </c>
      <c r="DC91" s="27" t="s">
        <v>145</v>
      </c>
      <c r="DD91" s="27"/>
    </row>
    <row r="92" spans="105:108" ht="18.75" customHeight="1" x14ac:dyDescent="0.15">
      <c r="DA92" s="29" t="s">
        <v>146</v>
      </c>
      <c r="DB92" s="30" t="s">
        <v>234</v>
      </c>
      <c r="DC92" s="27" t="s">
        <v>147</v>
      </c>
      <c r="DD92" s="27"/>
    </row>
    <row r="93" spans="105:108" ht="18.75" customHeight="1" x14ac:dyDescent="0.15">
      <c r="DA93" s="29" t="s">
        <v>148</v>
      </c>
      <c r="DB93" s="30" t="s">
        <v>235</v>
      </c>
      <c r="DC93" s="27" t="s">
        <v>147</v>
      </c>
      <c r="DD93" s="27"/>
    </row>
    <row r="94" spans="105:108" ht="18.75" customHeight="1" x14ac:dyDescent="0.15">
      <c r="DA94" s="29" t="s">
        <v>149</v>
      </c>
      <c r="DB94" s="30" t="s">
        <v>236</v>
      </c>
      <c r="DC94" s="27" t="s">
        <v>147</v>
      </c>
      <c r="DD94" s="27"/>
    </row>
    <row r="95" spans="105:108" ht="18.75" customHeight="1" x14ac:dyDescent="0.15">
      <c r="DA95" s="29" t="s">
        <v>150</v>
      </c>
      <c r="DB95" s="30" t="s">
        <v>237</v>
      </c>
      <c r="DC95" s="27" t="s">
        <v>147</v>
      </c>
      <c r="DD95" s="27"/>
    </row>
    <row r="96" spans="105:108" ht="18.75" customHeight="1" x14ac:dyDescent="0.15">
      <c r="DA96" s="29" t="s">
        <v>151</v>
      </c>
      <c r="DB96" s="30" t="s">
        <v>238</v>
      </c>
      <c r="DC96" s="27" t="s">
        <v>147</v>
      </c>
      <c r="DD96" s="27"/>
    </row>
    <row r="97" spans="105:108" ht="18.75" customHeight="1" x14ac:dyDescent="0.15">
      <c r="DA97" s="29" t="s">
        <v>152</v>
      </c>
      <c r="DB97" s="30" t="s">
        <v>239</v>
      </c>
      <c r="DC97" s="27" t="s">
        <v>147</v>
      </c>
      <c r="DD97" s="27"/>
    </row>
    <row r="98" spans="105:108" ht="18.75" customHeight="1" x14ac:dyDescent="0.15">
      <c r="DA98" s="29" t="s">
        <v>153</v>
      </c>
      <c r="DB98" s="30"/>
      <c r="DC98" s="27" t="s">
        <v>147</v>
      </c>
      <c r="DD98" s="27"/>
    </row>
    <row r="99" spans="105:108" ht="18.75" customHeight="1" x14ac:dyDescent="0.15">
      <c r="DA99" s="29" t="s">
        <v>154</v>
      </c>
      <c r="DB99" s="30"/>
      <c r="DC99" s="27" t="s">
        <v>147</v>
      </c>
      <c r="DD99" s="27"/>
    </row>
    <row r="100" spans="105:108" ht="18.75" customHeight="1" x14ac:dyDescent="0.15">
      <c r="DA100" s="29" t="s">
        <v>155</v>
      </c>
      <c r="DB100" s="30"/>
      <c r="DC100" s="27" t="s">
        <v>147</v>
      </c>
      <c r="DD100" s="27"/>
    </row>
    <row r="101" spans="105:108" ht="18.75" customHeight="1" x14ac:dyDescent="0.15">
      <c r="DA101" s="29" t="s">
        <v>156</v>
      </c>
      <c r="DB101" s="30"/>
      <c r="DC101" s="27" t="s">
        <v>147</v>
      </c>
      <c r="DD101" s="27"/>
    </row>
    <row r="102" spans="105:108" ht="18.75" customHeight="1" x14ac:dyDescent="0.15">
      <c r="DA102" s="29" t="s">
        <v>157</v>
      </c>
      <c r="DB102" s="30"/>
      <c r="DC102" s="27" t="s">
        <v>147</v>
      </c>
      <c r="DD102" s="27"/>
    </row>
  </sheetData>
  <sheetProtection algorithmName="SHA-512" hashValue="8+DwxAsVwSeydbNTVcZp+Lt8kRfzi9fGbgH+zwlCGgzUhyynXL4KPKrUKq26jwTH9HYPig7zCxyy96tKZYDkOg==" saltValue="997GsloGAUfaDivJu+c4og==" spinCount="100000" sheet="1" formatCells="0" formatColumns="0" formatRows="0" selectLockedCells="1"/>
  <mergeCells count="91">
    <mergeCell ref="J2:L2"/>
    <mergeCell ref="A2:D2"/>
    <mergeCell ref="G12:L12"/>
    <mergeCell ref="C12:F12"/>
    <mergeCell ref="B3:L3"/>
    <mergeCell ref="C4:L4"/>
    <mergeCell ref="F6:L6"/>
    <mergeCell ref="C6:D6"/>
    <mergeCell ref="C7:D7"/>
    <mergeCell ref="C5:G5"/>
    <mergeCell ref="I5:K5"/>
    <mergeCell ref="F7:H7"/>
    <mergeCell ref="J7:L7"/>
    <mergeCell ref="A4:A9"/>
    <mergeCell ref="J9:K9"/>
    <mergeCell ref="C8:D8"/>
    <mergeCell ref="G13:L13"/>
    <mergeCell ref="C47:L47"/>
    <mergeCell ref="C43:L43"/>
    <mergeCell ref="C44:L44"/>
    <mergeCell ref="C45:L45"/>
    <mergeCell ref="C41:L41"/>
    <mergeCell ref="H31:L31"/>
    <mergeCell ref="H32:L32"/>
    <mergeCell ref="H33:L33"/>
    <mergeCell ref="H34:L34"/>
    <mergeCell ref="H35:L35"/>
    <mergeCell ref="H26:L26"/>
    <mergeCell ref="H27:L27"/>
    <mergeCell ref="H28:L28"/>
    <mergeCell ref="H29:L29"/>
    <mergeCell ref="H30:L30"/>
    <mergeCell ref="F8:H8"/>
    <mergeCell ref="J8:L8"/>
    <mergeCell ref="B14:L14"/>
    <mergeCell ref="B20:G20"/>
    <mergeCell ref="H20:L20"/>
    <mergeCell ref="C10:L10"/>
    <mergeCell ref="C11:L11"/>
    <mergeCell ref="C15:G15"/>
    <mergeCell ref="C16:G16"/>
    <mergeCell ref="C17:G17"/>
    <mergeCell ref="C18:G18"/>
    <mergeCell ref="C19:G19"/>
    <mergeCell ref="I15:L15"/>
    <mergeCell ref="I16:L16"/>
    <mergeCell ref="I17:L17"/>
    <mergeCell ref="I18:L18"/>
    <mergeCell ref="H40:L40"/>
    <mergeCell ref="I19:L19"/>
    <mergeCell ref="C32:G32"/>
    <mergeCell ref="C33:G33"/>
    <mergeCell ref="C34:G34"/>
    <mergeCell ref="C35:G35"/>
    <mergeCell ref="H21:L21"/>
    <mergeCell ref="H22:L22"/>
    <mergeCell ref="H23:L23"/>
    <mergeCell ref="H24:L24"/>
    <mergeCell ref="H25:L25"/>
    <mergeCell ref="A41:A50"/>
    <mergeCell ref="C36:G36"/>
    <mergeCell ref="C37:G37"/>
    <mergeCell ref="C38:G38"/>
    <mergeCell ref="C39:G39"/>
    <mergeCell ref="C40:G40"/>
    <mergeCell ref="B41:B50"/>
    <mergeCell ref="C48:L48"/>
    <mergeCell ref="C49:L49"/>
    <mergeCell ref="C50:L50"/>
    <mergeCell ref="C46:L46"/>
    <mergeCell ref="D42:F42"/>
    <mergeCell ref="G42:L42"/>
    <mergeCell ref="H36:L36"/>
    <mergeCell ref="H37:L37"/>
    <mergeCell ref="H38:L38"/>
    <mergeCell ref="A1:L1"/>
    <mergeCell ref="A20:A40"/>
    <mergeCell ref="A14:A19"/>
    <mergeCell ref="A10:A13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H39:L39"/>
  </mergeCells>
  <phoneticPr fontId="1"/>
  <conditionalFormatting sqref="A1">
    <cfRule type="expression" dxfId="31" priority="47">
      <formula>$P$3&lt;&gt;0</formula>
    </cfRule>
  </conditionalFormatting>
  <conditionalFormatting sqref="A2:D2">
    <cfRule type="expression" dxfId="30" priority="1">
      <formula>$A$2=""</formula>
    </cfRule>
  </conditionalFormatting>
  <conditionalFormatting sqref="C15">
    <cfRule type="expression" dxfId="29" priority="52">
      <formula>$C$15=""</formula>
    </cfRule>
  </conditionalFormatting>
  <conditionalFormatting sqref="C13:F13">
    <cfRule type="expression" dxfId="28" priority="48">
      <formula>AND($P$23=FALSE,$P$24=FALSE)</formula>
    </cfRule>
  </conditionalFormatting>
  <conditionalFormatting sqref="C5:G5">
    <cfRule type="containsBlanks" dxfId="27" priority="44">
      <formula>LEN(TRIM(C5))=0</formula>
    </cfRule>
  </conditionalFormatting>
  <conditionalFormatting sqref="C16:G19">
    <cfRule type="containsBlanks" dxfId="26" priority="38">
      <formula>LEN(TRIM(C16))=0</formula>
    </cfRule>
  </conditionalFormatting>
  <conditionalFormatting sqref="C18:G18">
    <cfRule type="containsBlanks" priority="40">
      <formula>LEN(TRIM(C18))=0</formula>
    </cfRule>
  </conditionalFormatting>
  <conditionalFormatting sqref="C9:H9">
    <cfRule type="expression" dxfId="25" priority="45">
      <formula>AND($P$20=FALSE,$P$21=FALSE,$P$22=FALSE)</formula>
    </cfRule>
  </conditionalFormatting>
  <conditionalFormatting sqref="C4:L4">
    <cfRule type="containsBlanks" dxfId="24" priority="55">
      <formula>LEN(TRIM(C4))=0</formula>
    </cfRule>
  </conditionalFormatting>
  <conditionalFormatting sqref="C10:L11">
    <cfRule type="containsBlanks" dxfId="23" priority="53">
      <formula>LEN(TRIM(C10))=0</formula>
    </cfRule>
  </conditionalFormatting>
  <conditionalFormatting sqref="C43:L50">
    <cfRule type="containsBlanks" dxfId="22" priority="14">
      <formula>LEN(TRIM(C43))=0</formula>
    </cfRule>
  </conditionalFormatting>
  <conditionalFormatting sqref="C47:L47">
    <cfRule type="containsBlanks" priority="18">
      <formula>LEN(TRIM(C47))=0</formula>
    </cfRule>
  </conditionalFormatting>
  <conditionalFormatting sqref="F7:H7">
    <cfRule type="expression" dxfId="21" priority="60">
      <formula>AND($P$21=TRUE,$F$7="")</formula>
    </cfRule>
  </conditionalFormatting>
  <conditionalFormatting sqref="H21:L40">
    <cfRule type="containsBlanks" dxfId="20" priority="2">
      <formula>LEN(TRIM(H21))=0</formula>
    </cfRule>
  </conditionalFormatting>
  <conditionalFormatting sqref="I5:J5 F6:L6 C6:D7">
    <cfRule type="containsBlanks" dxfId="19" priority="59">
      <formula>LEN(TRIM(C5))=0</formula>
    </cfRule>
  </conditionalFormatting>
  <conditionalFormatting sqref="I15:L19">
    <cfRule type="containsBlanks" dxfId="18" priority="33">
      <formula>LEN(TRIM(I15))=0</formula>
    </cfRule>
  </conditionalFormatting>
  <conditionalFormatting sqref="J9:K9">
    <cfRule type="containsBlanks" dxfId="17" priority="46">
      <formula>LEN(TRIM(J9))=0</formula>
    </cfRule>
  </conditionalFormatting>
  <dataValidations count="2">
    <dataValidation type="custom" showInputMessage="1" showErrorMessage="1" error="42文字以内にして下さい。" sqref="C42:D49 C50:L50 E43:L49" xr:uid="{00000000-0002-0000-0000-000000000000}">
      <formula1>LENB(C42)&lt;=84</formula1>
    </dataValidation>
    <dataValidation type="list" allowBlank="1" showInputMessage="1" showErrorMessage="1" sqref="A2:D2" xr:uid="{00000000-0002-0000-0000-000001000000}">
      <formula1>$DB$1:$DB$9</formula1>
    </dataValidation>
  </dataValidations>
  <printOptions horizontalCentered="1"/>
  <pageMargins left="0.59055118110236227" right="0.39370078740157483" top="0.39370078740157483" bottom="0.39370078740157483" header="0.19685039370078741" footer="0.19685039370078741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333375</xdr:colOff>
                    <xdr:row>7</xdr:row>
                    <xdr:rowOff>228600</xdr:rowOff>
                  </from>
                  <to>
                    <xdr:col>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123825</xdr:colOff>
                    <xdr:row>8</xdr:row>
                    <xdr:rowOff>0</xdr:rowOff>
                  </from>
                  <to>
                    <xdr:col>4</xdr:col>
                    <xdr:colOff>428625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76200</xdr:colOff>
                    <xdr:row>8</xdr:row>
                    <xdr:rowOff>0</xdr:rowOff>
                  </from>
                  <to>
                    <xdr:col>6</xdr:col>
                    <xdr:colOff>381000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342900</xdr:colOff>
                    <xdr:row>11</xdr:row>
                    <xdr:rowOff>219075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133350</xdr:colOff>
                    <xdr:row>11</xdr:row>
                    <xdr:rowOff>228600</xdr:rowOff>
                  </from>
                  <to>
                    <xdr:col>4</xdr:col>
                    <xdr:colOff>400050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0.79998168889431442"/>
  </sheetPr>
  <dimension ref="A1:E25"/>
  <sheetViews>
    <sheetView zoomScaleNormal="100" workbookViewId="0">
      <selection activeCell="A2" sqref="A2:E2"/>
    </sheetView>
  </sheetViews>
  <sheetFormatPr defaultColWidth="9" defaultRowHeight="20.45" customHeight="1" x14ac:dyDescent="0.15"/>
  <cols>
    <col min="1" max="1" width="9.125" style="1" customWidth="1"/>
    <col min="2" max="2" width="50.625" style="1" customWidth="1"/>
    <col min="3" max="3" width="9" style="1" hidden="1" customWidth="1"/>
    <col min="4" max="4" width="6.625" style="1" hidden="1" customWidth="1"/>
    <col min="5" max="5" width="50.625" style="1" customWidth="1"/>
    <col min="6" max="16384" width="9" style="1"/>
  </cols>
  <sheetData>
    <row r="1" spans="1:5" ht="20.45" customHeight="1" x14ac:dyDescent="0.15">
      <c r="A1" s="197" t="s">
        <v>263</v>
      </c>
      <c r="B1" s="197"/>
      <c r="C1" s="197"/>
      <c r="D1" s="197"/>
      <c r="E1" s="197"/>
    </row>
    <row r="2" spans="1:5" ht="20.45" customHeight="1" x14ac:dyDescent="0.15">
      <c r="A2" s="198" t="str">
        <f>分析依頼書!$J$2</f>
        <v>ver.4_更新日：2024.01.23</v>
      </c>
      <c r="B2" s="199"/>
      <c r="C2" s="199"/>
      <c r="D2" s="199"/>
      <c r="E2" s="199"/>
    </row>
    <row r="3" spans="1:5" ht="20.45" customHeight="1" thickBot="1" x14ac:dyDescent="0.2">
      <c r="A3" s="200" t="s">
        <v>376</v>
      </c>
      <c r="B3" s="200"/>
      <c r="C3" s="200"/>
      <c r="D3" s="200"/>
      <c r="E3" s="200"/>
    </row>
    <row r="4" spans="1:5" ht="25.15" customHeight="1" thickTop="1" thickBot="1" x14ac:dyDescent="0.2">
      <c r="A4" s="36" t="s">
        <v>256</v>
      </c>
      <c r="B4" s="37" t="s">
        <v>255</v>
      </c>
      <c r="C4" s="37" t="s">
        <v>257</v>
      </c>
      <c r="D4" s="195" t="s">
        <v>255</v>
      </c>
      <c r="E4" s="196"/>
    </row>
    <row r="5" spans="1:5" ht="25.35" customHeight="1" thickTop="1" x14ac:dyDescent="0.15">
      <c r="A5" s="38"/>
      <c r="B5" s="5" t="s">
        <v>258</v>
      </c>
      <c r="C5" s="6">
        <v>11822</v>
      </c>
      <c r="D5" s="43" t="b">
        <v>0</v>
      </c>
      <c r="E5" s="46" t="str">
        <f t="shared" ref="E5:E18" si="0">IF(D5=TRUE,C5&amp;B5,"")</f>
        <v/>
      </c>
    </row>
    <row r="6" spans="1:5" ht="25.35" customHeight="1" x14ac:dyDescent="0.15">
      <c r="A6" s="39"/>
      <c r="B6" s="3" t="s">
        <v>242</v>
      </c>
      <c r="C6" s="2">
        <v>10804</v>
      </c>
      <c r="D6" s="44" t="b">
        <v>0</v>
      </c>
      <c r="E6" s="46" t="str">
        <f t="shared" si="0"/>
        <v/>
      </c>
    </row>
    <row r="7" spans="1:5" ht="25.35" customHeight="1" x14ac:dyDescent="0.15">
      <c r="A7" s="39"/>
      <c r="B7" s="3" t="s">
        <v>243</v>
      </c>
      <c r="C7" s="2">
        <v>10814</v>
      </c>
      <c r="D7" s="44" t="b">
        <v>0</v>
      </c>
      <c r="E7" s="46" t="str">
        <f t="shared" si="0"/>
        <v/>
      </c>
    </row>
    <row r="8" spans="1:5" ht="25.35" customHeight="1" x14ac:dyDescent="0.15">
      <c r="A8" s="39"/>
      <c r="B8" s="3" t="s">
        <v>244</v>
      </c>
      <c r="C8" s="2">
        <v>10824</v>
      </c>
      <c r="D8" s="44" t="b">
        <v>0</v>
      </c>
      <c r="E8" s="46" t="str">
        <f t="shared" si="0"/>
        <v/>
      </c>
    </row>
    <row r="9" spans="1:5" ht="25.35" customHeight="1" x14ac:dyDescent="0.15">
      <c r="A9" s="39"/>
      <c r="B9" s="3" t="s">
        <v>245</v>
      </c>
      <c r="C9" s="2">
        <v>10834</v>
      </c>
      <c r="D9" s="44" t="b">
        <v>0</v>
      </c>
      <c r="E9" s="46" t="str">
        <f t="shared" si="0"/>
        <v/>
      </c>
    </row>
    <row r="10" spans="1:5" ht="25.35" customHeight="1" x14ac:dyDescent="0.15">
      <c r="A10" s="39"/>
      <c r="B10" s="3" t="s">
        <v>246</v>
      </c>
      <c r="C10" s="2">
        <v>10844</v>
      </c>
      <c r="D10" s="44" t="b">
        <v>0</v>
      </c>
      <c r="E10" s="46" t="str">
        <f t="shared" si="0"/>
        <v/>
      </c>
    </row>
    <row r="11" spans="1:5" ht="25.35" customHeight="1" x14ac:dyDescent="0.15">
      <c r="A11" s="39"/>
      <c r="B11" s="3" t="s">
        <v>247</v>
      </c>
      <c r="C11" s="2">
        <v>10854</v>
      </c>
      <c r="D11" s="44" t="b">
        <v>0</v>
      </c>
      <c r="E11" s="46" t="str">
        <f t="shared" si="0"/>
        <v/>
      </c>
    </row>
    <row r="12" spans="1:5" ht="25.35" customHeight="1" x14ac:dyDescent="0.15">
      <c r="A12" s="39"/>
      <c r="B12" s="3" t="s">
        <v>248</v>
      </c>
      <c r="C12" s="2">
        <v>10864</v>
      </c>
      <c r="D12" s="44" t="b">
        <v>0</v>
      </c>
      <c r="E12" s="46" t="str">
        <f t="shared" si="0"/>
        <v/>
      </c>
    </row>
    <row r="13" spans="1:5" ht="25.35" customHeight="1" x14ac:dyDescent="0.15">
      <c r="A13" s="39"/>
      <c r="B13" s="3" t="s">
        <v>249</v>
      </c>
      <c r="C13" s="2">
        <v>10794</v>
      </c>
      <c r="D13" s="44" t="b">
        <v>0</v>
      </c>
      <c r="E13" s="46" t="str">
        <f t="shared" si="0"/>
        <v/>
      </c>
    </row>
    <row r="14" spans="1:5" ht="25.35" customHeight="1" x14ac:dyDescent="0.15">
      <c r="A14" s="39"/>
      <c r="B14" s="3" t="s">
        <v>250</v>
      </c>
      <c r="C14" s="2">
        <v>10894</v>
      </c>
      <c r="D14" s="44" t="b">
        <v>0</v>
      </c>
      <c r="E14" s="46" t="str">
        <f t="shared" si="0"/>
        <v/>
      </c>
    </row>
    <row r="15" spans="1:5" ht="25.35" customHeight="1" x14ac:dyDescent="0.15">
      <c r="A15" s="39"/>
      <c r="B15" s="3" t="s">
        <v>251</v>
      </c>
      <c r="C15" s="2">
        <v>10904</v>
      </c>
      <c r="D15" s="44" t="b">
        <v>0</v>
      </c>
      <c r="E15" s="46" t="str">
        <f t="shared" si="0"/>
        <v/>
      </c>
    </row>
    <row r="16" spans="1:5" ht="25.35" customHeight="1" x14ac:dyDescent="0.15">
      <c r="A16" s="39"/>
      <c r="B16" s="3" t="s">
        <v>252</v>
      </c>
      <c r="C16" s="2">
        <v>10874</v>
      </c>
      <c r="D16" s="44" t="b">
        <v>0</v>
      </c>
      <c r="E16" s="46" t="str">
        <f t="shared" si="0"/>
        <v/>
      </c>
    </row>
    <row r="17" spans="1:5" ht="25.35" customHeight="1" x14ac:dyDescent="0.15">
      <c r="A17" s="39"/>
      <c r="B17" s="3" t="s">
        <v>253</v>
      </c>
      <c r="C17" s="2">
        <v>10884</v>
      </c>
      <c r="D17" s="44" t="b">
        <v>0</v>
      </c>
      <c r="E17" s="46" t="str">
        <f t="shared" si="0"/>
        <v/>
      </c>
    </row>
    <row r="18" spans="1:5" ht="25.35" customHeight="1" x14ac:dyDescent="0.15">
      <c r="A18" s="39"/>
      <c r="B18" s="3" t="s">
        <v>254</v>
      </c>
      <c r="C18" s="2">
        <v>11830</v>
      </c>
      <c r="D18" s="44" t="b">
        <v>0</v>
      </c>
      <c r="E18" s="46" t="str">
        <f t="shared" si="0"/>
        <v/>
      </c>
    </row>
    <row r="19" spans="1:5" ht="25.35" customHeight="1" x14ac:dyDescent="0.15">
      <c r="A19" s="39"/>
      <c r="B19" s="4"/>
      <c r="C19" s="2"/>
      <c r="D19" s="44" t="b">
        <v>0</v>
      </c>
      <c r="E19" s="46" t="str">
        <f>IF(D19=TRUE,B19,"")</f>
        <v/>
      </c>
    </row>
    <row r="20" spans="1:5" ht="25.35" customHeight="1" x14ac:dyDescent="0.15">
      <c r="A20" s="39"/>
      <c r="B20" s="4"/>
      <c r="C20" s="2"/>
      <c r="D20" s="44" t="b">
        <v>0</v>
      </c>
      <c r="E20" s="46" t="str">
        <f t="shared" ref="E20:E24" si="1">IF(D20=TRUE,B20,"")</f>
        <v/>
      </c>
    </row>
    <row r="21" spans="1:5" ht="25.35" customHeight="1" x14ac:dyDescent="0.15">
      <c r="A21" s="39"/>
      <c r="B21" s="4"/>
      <c r="C21" s="2"/>
      <c r="D21" s="44" t="b">
        <v>0</v>
      </c>
      <c r="E21" s="46" t="str">
        <f t="shared" si="1"/>
        <v/>
      </c>
    </row>
    <row r="22" spans="1:5" ht="25.35" customHeight="1" x14ac:dyDescent="0.15">
      <c r="A22" s="39"/>
      <c r="B22" s="4"/>
      <c r="C22" s="2"/>
      <c r="D22" s="44" t="b">
        <v>0</v>
      </c>
      <c r="E22" s="46" t="str">
        <f t="shared" si="1"/>
        <v/>
      </c>
    </row>
    <row r="23" spans="1:5" ht="25.35" customHeight="1" x14ac:dyDescent="0.15">
      <c r="A23" s="39"/>
      <c r="B23" s="4"/>
      <c r="C23" s="2"/>
      <c r="D23" s="44" t="b">
        <v>0</v>
      </c>
      <c r="E23" s="46" t="str">
        <f t="shared" si="1"/>
        <v/>
      </c>
    </row>
    <row r="24" spans="1:5" ht="25.35" customHeight="1" thickBot="1" x14ac:dyDescent="0.2">
      <c r="A24" s="40"/>
      <c r="B24" s="41"/>
      <c r="C24" s="42"/>
      <c r="D24" s="45" t="b">
        <v>0</v>
      </c>
      <c r="E24" s="47" t="str">
        <f t="shared" si="1"/>
        <v/>
      </c>
    </row>
    <row r="25" spans="1:5" ht="20.45" customHeight="1" thickTop="1" x14ac:dyDescent="0.15"/>
  </sheetData>
  <sheetProtection algorithmName="SHA-512" hashValue="zlwBvro3LbfjXJwMy+9HE/dKDTH7HnvjRvfIpD0Cvd0Eps7Y4R2kzKOU2L39b2nO2Gf5qhKwLngFAAzxntQmVA==" saltValue="jtKV8gQbheRvBNtI1wV/og==" spinCount="100000" sheet="1" formatCells="0" formatColumns="0" formatRows="0"/>
  <mergeCells count="4">
    <mergeCell ref="D4:E4"/>
    <mergeCell ref="A1:E1"/>
    <mergeCell ref="A2:E2"/>
    <mergeCell ref="A3:E3"/>
  </mergeCells>
  <phoneticPr fontId="1"/>
  <conditionalFormatting sqref="A5:A24">
    <cfRule type="expression" dxfId="16" priority="1">
      <formula>D5=FALSE</formula>
    </cfRule>
  </conditionalFormatting>
  <conditionalFormatting sqref="B19">
    <cfRule type="containsBlanks" dxfId="15" priority="33" stopIfTrue="1">
      <formula>LEN(TRIM(B19))=0</formula>
    </cfRule>
  </conditionalFormatting>
  <conditionalFormatting sqref="B20:B24">
    <cfRule type="containsBlanks" dxfId="14" priority="23">
      <formula>LEN(TRIM(B20))=0</formula>
    </cfRule>
  </conditionalFormatting>
  <conditionalFormatting sqref="B26">
    <cfRule type="expression" dxfId="13" priority="2">
      <formula>"D22=FALSE"</formula>
    </cfRule>
  </conditionalFormatting>
  <pageMargins left="0.7" right="0.7" top="0.75" bottom="0.75" header="0.3" footer="0.3"/>
  <pageSetup paperSize="9" scale="7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0</xdr:col>
                    <xdr:colOff>257175</xdr:colOff>
                    <xdr:row>6</xdr:row>
                    <xdr:rowOff>9525</xdr:rowOff>
                  </from>
                  <to>
                    <xdr:col>1</xdr:col>
                    <xdr:colOff>257175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0</xdr:col>
                    <xdr:colOff>257175</xdr:colOff>
                    <xdr:row>7</xdr:row>
                    <xdr:rowOff>9525</xdr:rowOff>
                  </from>
                  <to>
                    <xdr:col>1</xdr:col>
                    <xdr:colOff>257175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0</xdr:col>
                    <xdr:colOff>257175</xdr:colOff>
                    <xdr:row>8</xdr:row>
                    <xdr:rowOff>9525</xdr:rowOff>
                  </from>
                  <to>
                    <xdr:col>1</xdr:col>
                    <xdr:colOff>257175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0</xdr:col>
                    <xdr:colOff>257175</xdr:colOff>
                    <xdr:row>9</xdr:row>
                    <xdr:rowOff>9525</xdr:rowOff>
                  </from>
                  <to>
                    <xdr:col>1</xdr:col>
                    <xdr:colOff>257175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0</xdr:col>
                    <xdr:colOff>257175</xdr:colOff>
                    <xdr:row>10</xdr:row>
                    <xdr:rowOff>9525</xdr:rowOff>
                  </from>
                  <to>
                    <xdr:col>1</xdr:col>
                    <xdr:colOff>257175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0</xdr:col>
                    <xdr:colOff>257175</xdr:colOff>
                    <xdr:row>11</xdr:row>
                    <xdr:rowOff>9525</xdr:rowOff>
                  </from>
                  <to>
                    <xdr:col>1</xdr:col>
                    <xdr:colOff>257175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0</xdr:col>
                    <xdr:colOff>257175</xdr:colOff>
                    <xdr:row>12</xdr:row>
                    <xdr:rowOff>9525</xdr:rowOff>
                  </from>
                  <to>
                    <xdr:col>1</xdr:col>
                    <xdr:colOff>257175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0</xdr:col>
                    <xdr:colOff>257175</xdr:colOff>
                    <xdr:row>13</xdr:row>
                    <xdr:rowOff>9525</xdr:rowOff>
                  </from>
                  <to>
                    <xdr:col>1</xdr:col>
                    <xdr:colOff>257175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0</xdr:col>
                    <xdr:colOff>257175</xdr:colOff>
                    <xdr:row>14</xdr:row>
                    <xdr:rowOff>9525</xdr:rowOff>
                  </from>
                  <to>
                    <xdr:col>1</xdr:col>
                    <xdr:colOff>257175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0</xdr:col>
                    <xdr:colOff>257175</xdr:colOff>
                    <xdr:row>15</xdr:row>
                    <xdr:rowOff>9525</xdr:rowOff>
                  </from>
                  <to>
                    <xdr:col>1</xdr:col>
                    <xdr:colOff>257175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0</xdr:col>
                    <xdr:colOff>257175</xdr:colOff>
                    <xdr:row>16</xdr:row>
                    <xdr:rowOff>9525</xdr:rowOff>
                  </from>
                  <to>
                    <xdr:col>1</xdr:col>
                    <xdr:colOff>257175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0</xdr:col>
                    <xdr:colOff>257175</xdr:colOff>
                    <xdr:row>17</xdr:row>
                    <xdr:rowOff>9525</xdr:rowOff>
                  </from>
                  <to>
                    <xdr:col>1</xdr:col>
                    <xdr:colOff>257175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0</xdr:col>
                    <xdr:colOff>257175</xdr:colOff>
                    <xdr:row>18</xdr:row>
                    <xdr:rowOff>9525</xdr:rowOff>
                  </from>
                  <to>
                    <xdr:col>1</xdr:col>
                    <xdr:colOff>257175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0</xdr:col>
                    <xdr:colOff>257175</xdr:colOff>
                    <xdr:row>19</xdr:row>
                    <xdr:rowOff>9525</xdr:rowOff>
                  </from>
                  <to>
                    <xdr:col>1</xdr:col>
                    <xdr:colOff>257175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0</xdr:col>
                    <xdr:colOff>257175</xdr:colOff>
                    <xdr:row>20</xdr:row>
                    <xdr:rowOff>9525</xdr:rowOff>
                  </from>
                  <to>
                    <xdr:col>1</xdr:col>
                    <xdr:colOff>257175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0</xdr:col>
                    <xdr:colOff>257175</xdr:colOff>
                    <xdr:row>21</xdr:row>
                    <xdr:rowOff>9525</xdr:rowOff>
                  </from>
                  <to>
                    <xdr:col>1</xdr:col>
                    <xdr:colOff>257175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0</xdr:col>
                    <xdr:colOff>257175</xdr:colOff>
                    <xdr:row>22</xdr:row>
                    <xdr:rowOff>9525</xdr:rowOff>
                  </from>
                  <to>
                    <xdr:col>1</xdr:col>
                    <xdr:colOff>257175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1" name="Check Box 50">
              <controlPr defaultSize="0" autoFill="0" autoLine="0" autoPict="0">
                <anchor moveWithCells="1">
                  <from>
                    <xdr:col>0</xdr:col>
                    <xdr:colOff>257175</xdr:colOff>
                    <xdr:row>4</xdr:row>
                    <xdr:rowOff>19050</xdr:rowOff>
                  </from>
                  <to>
                    <xdr:col>0</xdr:col>
                    <xdr:colOff>552450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2" name="Check Box 51">
              <controlPr defaultSize="0" autoFill="0" autoLine="0" autoPict="0">
                <anchor moveWithCells="1">
                  <from>
                    <xdr:col>0</xdr:col>
                    <xdr:colOff>257175</xdr:colOff>
                    <xdr:row>5</xdr:row>
                    <xdr:rowOff>19050</xdr:rowOff>
                  </from>
                  <to>
                    <xdr:col>0</xdr:col>
                    <xdr:colOff>552450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3" name="Check Box 53">
              <controlPr defaultSize="0" autoFill="0" autoLine="0" autoPict="0">
                <anchor moveWithCells="1">
                  <from>
                    <xdr:col>0</xdr:col>
                    <xdr:colOff>247650</xdr:colOff>
                    <xdr:row>23</xdr:row>
                    <xdr:rowOff>28575</xdr:rowOff>
                  </from>
                  <to>
                    <xdr:col>1</xdr:col>
                    <xdr:colOff>200025</xdr:colOff>
                    <xdr:row>23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E25"/>
  <sheetViews>
    <sheetView zoomScaleNormal="100" workbookViewId="0">
      <selection activeCell="A3" sqref="A3:E3"/>
    </sheetView>
  </sheetViews>
  <sheetFormatPr defaultColWidth="9" defaultRowHeight="20.45" customHeight="1" x14ac:dyDescent="0.15"/>
  <cols>
    <col min="1" max="1" width="9.125" style="1" customWidth="1"/>
    <col min="2" max="2" width="50.625" style="1" customWidth="1"/>
    <col min="3" max="3" width="9" style="1" hidden="1" customWidth="1"/>
    <col min="4" max="4" width="6.625" style="1" hidden="1" customWidth="1"/>
    <col min="5" max="5" width="50.625" style="1" customWidth="1"/>
    <col min="6" max="16384" width="9" style="1"/>
  </cols>
  <sheetData>
    <row r="1" spans="1:5" ht="20.45" customHeight="1" x14ac:dyDescent="0.15">
      <c r="A1" s="197" t="s">
        <v>263</v>
      </c>
      <c r="B1" s="197"/>
      <c r="C1" s="197"/>
      <c r="D1" s="197"/>
      <c r="E1" s="197"/>
    </row>
    <row r="2" spans="1:5" ht="20.45" customHeight="1" x14ac:dyDescent="0.15">
      <c r="A2" s="198" t="str">
        <f>分析依頼書!$J$2</f>
        <v>ver.4_更新日：2024.01.23</v>
      </c>
      <c r="B2" s="199"/>
      <c r="C2" s="199"/>
      <c r="D2" s="199"/>
      <c r="E2" s="199"/>
    </row>
    <row r="3" spans="1:5" ht="20.45" customHeight="1" thickBot="1" x14ac:dyDescent="0.2">
      <c r="A3" s="200" t="s">
        <v>377</v>
      </c>
      <c r="B3" s="200"/>
      <c r="C3" s="200"/>
      <c r="D3" s="200"/>
      <c r="E3" s="200"/>
    </row>
    <row r="4" spans="1:5" ht="25.35" customHeight="1" thickTop="1" thickBot="1" x14ac:dyDescent="0.2">
      <c r="A4" s="36" t="s">
        <v>256</v>
      </c>
      <c r="B4" s="37" t="s">
        <v>255</v>
      </c>
      <c r="C4" s="37" t="s">
        <v>257</v>
      </c>
      <c r="D4" s="195" t="s">
        <v>255</v>
      </c>
      <c r="E4" s="196"/>
    </row>
    <row r="5" spans="1:5" ht="25.35" customHeight="1" thickTop="1" x14ac:dyDescent="0.15">
      <c r="A5" s="38"/>
      <c r="B5" s="65" t="s">
        <v>284</v>
      </c>
      <c r="C5" s="2">
        <v>15230</v>
      </c>
      <c r="D5" s="43" t="b">
        <v>0</v>
      </c>
      <c r="E5" s="46" t="str">
        <f t="shared" ref="E5:E21" si="0">IF(D5=TRUE,C5&amp;B5,"")</f>
        <v/>
      </c>
    </row>
    <row r="6" spans="1:5" ht="25.35" customHeight="1" x14ac:dyDescent="0.15">
      <c r="A6" s="39"/>
      <c r="B6" s="3" t="s">
        <v>268</v>
      </c>
      <c r="C6" s="2">
        <v>11781</v>
      </c>
      <c r="D6" s="44" t="b">
        <v>0</v>
      </c>
      <c r="E6" s="46" t="str">
        <f t="shared" si="0"/>
        <v/>
      </c>
    </row>
    <row r="7" spans="1:5" ht="25.35" customHeight="1" x14ac:dyDescent="0.15">
      <c r="A7" s="39"/>
      <c r="B7" s="3" t="s">
        <v>269</v>
      </c>
      <c r="C7" s="2">
        <v>11782</v>
      </c>
      <c r="D7" s="44" t="b">
        <v>0</v>
      </c>
      <c r="E7" s="46" t="str">
        <f t="shared" si="0"/>
        <v/>
      </c>
    </row>
    <row r="8" spans="1:5" ht="25.35" customHeight="1" x14ac:dyDescent="0.15">
      <c r="A8" s="39"/>
      <c r="B8" s="3" t="s">
        <v>270</v>
      </c>
      <c r="C8" s="2">
        <v>11791</v>
      </c>
      <c r="D8" s="44" t="b">
        <v>0</v>
      </c>
      <c r="E8" s="46" t="str">
        <f t="shared" si="0"/>
        <v/>
      </c>
    </row>
    <row r="9" spans="1:5" ht="25.35" customHeight="1" x14ac:dyDescent="0.15">
      <c r="A9" s="39"/>
      <c r="B9" s="3" t="s">
        <v>271</v>
      </c>
      <c r="C9" s="2">
        <v>11792</v>
      </c>
      <c r="D9" s="44" t="b">
        <v>0</v>
      </c>
      <c r="E9" s="46" t="str">
        <f t="shared" si="0"/>
        <v/>
      </c>
    </row>
    <row r="10" spans="1:5" ht="25.35" customHeight="1" x14ac:dyDescent="0.15">
      <c r="A10" s="39"/>
      <c r="B10" s="3" t="s">
        <v>272</v>
      </c>
      <c r="C10" s="2">
        <v>11801</v>
      </c>
      <c r="D10" s="44" t="b">
        <v>0</v>
      </c>
      <c r="E10" s="46" t="str">
        <f t="shared" si="0"/>
        <v/>
      </c>
    </row>
    <row r="11" spans="1:5" ht="25.35" customHeight="1" x14ac:dyDescent="0.15">
      <c r="A11" s="39"/>
      <c r="B11" s="3" t="s">
        <v>273</v>
      </c>
      <c r="C11" s="2">
        <v>11802</v>
      </c>
      <c r="D11" s="44" t="b">
        <v>0</v>
      </c>
      <c r="E11" s="46" t="str">
        <f t="shared" si="0"/>
        <v/>
      </c>
    </row>
    <row r="12" spans="1:5" ht="25.35" customHeight="1" x14ac:dyDescent="0.15">
      <c r="A12" s="39"/>
      <c r="B12" s="65" t="s">
        <v>274</v>
      </c>
      <c r="C12" s="2">
        <v>10062</v>
      </c>
      <c r="D12" s="44" t="b">
        <v>0</v>
      </c>
      <c r="E12" s="46" t="str">
        <f t="shared" si="0"/>
        <v/>
      </c>
    </row>
    <row r="13" spans="1:5" ht="25.35" customHeight="1" x14ac:dyDescent="0.15">
      <c r="A13" s="39"/>
      <c r="B13" s="65" t="s">
        <v>275</v>
      </c>
      <c r="C13" s="2">
        <v>10012</v>
      </c>
      <c r="D13" s="44" t="b">
        <v>0</v>
      </c>
      <c r="E13" s="46" t="str">
        <f t="shared" si="0"/>
        <v/>
      </c>
    </row>
    <row r="14" spans="1:5" ht="25.35" customHeight="1" x14ac:dyDescent="0.15">
      <c r="A14" s="39"/>
      <c r="B14" s="65" t="s">
        <v>276</v>
      </c>
      <c r="C14" s="2">
        <v>10082</v>
      </c>
      <c r="D14" s="44" t="b">
        <v>0</v>
      </c>
      <c r="E14" s="46" t="str">
        <f t="shared" si="0"/>
        <v/>
      </c>
    </row>
    <row r="15" spans="1:5" ht="25.35" customHeight="1" x14ac:dyDescent="0.15">
      <c r="A15" s="39"/>
      <c r="B15" s="65" t="s">
        <v>277</v>
      </c>
      <c r="C15" s="2">
        <v>10112</v>
      </c>
      <c r="D15" s="44" t="b">
        <v>0</v>
      </c>
      <c r="E15" s="46" t="str">
        <f t="shared" si="0"/>
        <v/>
      </c>
    </row>
    <row r="16" spans="1:5" ht="25.35" customHeight="1" x14ac:dyDescent="0.15">
      <c r="A16" s="39"/>
      <c r="B16" s="3" t="s">
        <v>278</v>
      </c>
      <c r="C16" s="2">
        <v>10211</v>
      </c>
      <c r="D16" s="44" t="b">
        <v>0</v>
      </c>
      <c r="E16" s="46" t="str">
        <f t="shared" si="0"/>
        <v/>
      </c>
    </row>
    <row r="17" spans="1:5" ht="25.35" customHeight="1" x14ac:dyDescent="0.15">
      <c r="A17" s="39"/>
      <c r="B17" s="3" t="s">
        <v>279</v>
      </c>
      <c r="C17" s="2">
        <v>10212</v>
      </c>
      <c r="D17" s="44" t="b">
        <v>0</v>
      </c>
      <c r="E17" s="46" t="str">
        <f t="shared" si="0"/>
        <v/>
      </c>
    </row>
    <row r="18" spans="1:5" ht="25.35" customHeight="1" x14ac:dyDescent="0.15">
      <c r="A18" s="39"/>
      <c r="B18" s="3" t="s">
        <v>280</v>
      </c>
      <c r="C18" s="2">
        <v>10222</v>
      </c>
      <c r="D18" s="44" t="b">
        <v>0</v>
      </c>
      <c r="E18" s="46" t="str">
        <f t="shared" si="0"/>
        <v/>
      </c>
    </row>
    <row r="19" spans="1:5" ht="25.35" customHeight="1" x14ac:dyDescent="0.15">
      <c r="A19" s="39"/>
      <c r="B19" s="65" t="s">
        <v>281</v>
      </c>
      <c r="C19" s="2">
        <v>10252</v>
      </c>
      <c r="D19" s="44" t="b">
        <v>0</v>
      </c>
      <c r="E19" s="46" t="str">
        <f t="shared" si="0"/>
        <v/>
      </c>
    </row>
    <row r="20" spans="1:5" ht="25.35" customHeight="1" x14ac:dyDescent="0.15">
      <c r="A20" s="39"/>
      <c r="B20" s="65" t="s">
        <v>282</v>
      </c>
      <c r="C20" s="2">
        <v>10262</v>
      </c>
      <c r="D20" s="44" t="b">
        <v>0</v>
      </c>
      <c r="E20" s="46" t="str">
        <f t="shared" si="0"/>
        <v/>
      </c>
    </row>
    <row r="21" spans="1:5" ht="25.35" customHeight="1" x14ac:dyDescent="0.15">
      <c r="A21" s="39"/>
      <c r="B21" s="3" t="s">
        <v>283</v>
      </c>
      <c r="C21" s="2">
        <v>10120</v>
      </c>
      <c r="D21" s="44" t="b">
        <v>0</v>
      </c>
      <c r="E21" s="46" t="str">
        <f t="shared" si="0"/>
        <v/>
      </c>
    </row>
    <row r="22" spans="1:5" ht="25.35" customHeight="1" x14ac:dyDescent="0.15">
      <c r="A22" s="39"/>
      <c r="B22" s="4"/>
      <c r="C22" s="2"/>
      <c r="D22" s="44" t="b">
        <v>0</v>
      </c>
      <c r="E22" s="46" t="str">
        <f t="shared" ref="E22:E24" si="1">IF(D22=TRUE,B22,"")</f>
        <v/>
      </c>
    </row>
    <row r="23" spans="1:5" ht="25.35" customHeight="1" x14ac:dyDescent="0.15">
      <c r="A23" s="39"/>
      <c r="B23" s="4"/>
      <c r="C23" s="2"/>
      <c r="D23" s="44" t="b">
        <v>0</v>
      </c>
      <c r="E23" s="46" t="str">
        <f t="shared" si="1"/>
        <v/>
      </c>
    </row>
    <row r="24" spans="1:5" ht="25.35" customHeight="1" thickBot="1" x14ac:dyDescent="0.2">
      <c r="A24" s="40"/>
      <c r="B24" s="41"/>
      <c r="C24" s="42"/>
      <c r="D24" s="45" t="b">
        <v>0</v>
      </c>
      <c r="E24" s="47" t="str">
        <f t="shared" si="1"/>
        <v/>
      </c>
    </row>
    <row r="25" spans="1:5" ht="20.45" customHeight="1" thickTop="1" x14ac:dyDescent="0.15"/>
  </sheetData>
  <sheetProtection algorithmName="SHA-512" hashValue="0PifbMCx6EXEOi0HxKZ/DF+KG+ls0nAkiiMgvt2iTK6eli95I6H5w2Xg1iklCvvx5RA4sSYMw+6OrWY9pPqUoA==" saltValue="5LoyucKiHU4b4yPRmbcaeQ==" spinCount="100000" sheet="1" formatCells="0" formatColumns="0" formatRows="0"/>
  <mergeCells count="4">
    <mergeCell ref="A1:E1"/>
    <mergeCell ref="A2:E2"/>
    <mergeCell ref="A3:E3"/>
    <mergeCell ref="D4:E4"/>
  </mergeCells>
  <phoneticPr fontId="1"/>
  <conditionalFormatting sqref="A5:A24">
    <cfRule type="expression" dxfId="12" priority="1">
      <formula>D5=FALSE</formula>
    </cfRule>
  </conditionalFormatting>
  <conditionalFormatting sqref="B19">
    <cfRule type="containsBlanks" dxfId="11" priority="4" stopIfTrue="1">
      <formula>LEN(TRIM(B19))=0</formula>
    </cfRule>
  </conditionalFormatting>
  <conditionalFormatting sqref="B20:B24">
    <cfRule type="containsBlanks" dxfId="10" priority="3">
      <formula>LEN(TRIM(B20))=0</formula>
    </cfRule>
  </conditionalFormatting>
  <conditionalFormatting sqref="B26">
    <cfRule type="expression" dxfId="9" priority="2">
      <formula>"D22=FALSE"</formula>
    </cfRule>
  </conditionalFormatting>
  <pageMargins left="0.7" right="0.7" top="0.75" bottom="0.75" header="0.3" footer="0.3"/>
  <pageSetup paperSize="9" scale="7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257175</xdr:colOff>
                    <xdr:row>6</xdr:row>
                    <xdr:rowOff>9525</xdr:rowOff>
                  </from>
                  <to>
                    <xdr:col>1</xdr:col>
                    <xdr:colOff>257175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257175</xdr:colOff>
                    <xdr:row>7</xdr:row>
                    <xdr:rowOff>9525</xdr:rowOff>
                  </from>
                  <to>
                    <xdr:col>1</xdr:col>
                    <xdr:colOff>257175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257175</xdr:colOff>
                    <xdr:row>8</xdr:row>
                    <xdr:rowOff>9525</xdr:rowOff>
                  </from>
                  <to>
                    <xdr:col>1</xdr:col>
                    <xdr:colOff>257175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0</xdr:col>
                    <xdr:colOff>257175</xdr:colOff>
                    <xdr:row>9</xdr:row>
                    <xdr:rowOff>9525</xdr:rowOff>
                  </from>
                  <to>
                    <xdr:col>1</xdr:col>
                    <xdr:colOff>257175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0</xdr:col>
                    <xdr:colOff>257175</xdr:colOff>
                    <xdr:row>10</xdr:row>
                    <xdr:rowOff>9525</xdr:rowOff>
                  </from>
                  <to>
                    <xdr:col>1</xdr:col>
                    <xdr:colOff>257175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0</xdr:col>
                    <xdr:colOff>257175</xdr:colOff>
                    <xdr:row>11</xdr:row>
                    <xdr:rowOff>9525</xdr:rowOff>
                  </from>
                  <to>
                    <xdr:col>1</xdr:col>
                    <xdr:colOff>257175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0</xdr:col>
                    <xdr:colOff>257175</xdr:colOff>
                    <xdr:row>12</xdr:row>
                    <xdr:rowOff>9525</xdr:rowOff>
                  </from>
                  <to>
                    <xdr:col>1</xdr:col>
                    <xdr:colOff>257175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0</xdr:col>
                    <xdr:colOff>257175</xdr:colOff>
                    <xdr:row>13</xdr:row>
                    <xdr:rowOff>9525</xdr:rowOff>
                  </from>
                  <to>
                    <xdr:col>1</xdr:col>
                    <xdr:colOff>257175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0</xdr:col>
                    <xdr:colOff>257175</xdr:colOff>
                    <xdr:row>14</xdr:row>
                    <xdr:rowOff>9525</xdr:rowOff>
                  </from>
                  <to>
                    <xdr:col>1</xdr:col>
                    <xdr:colOff>257175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0</xdr:col>
                    <xdr:colOff>257175</xdr:colOff>
                    <xdr:row>15</xdr:row>
                    <xdr:rowOff>9525</xdr:rowOff>
                  </from>
                  <to>
                    <xdr:col>1</xdr:col>
                    <xdr:colOff>257175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0</xdr:col>
                    <xdr:colOff>257175</xdr:colOff>
                    <xdr:row>16</xdr:row>
                    <xdr:rowOff>9525</xdr:rowOff>
                  </from>
                  <to>
                    <xdr:col>1</xdr:col>
                    <xdr:colOff>257175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0</xdr:col>
                    <xdr:colOff>257175</xdr:colOff>
                    <xdr:row>17</xdr:row>
                    <xdr:rowOff>9525</xdr:rowOff>
                  </from>
                  <to>
                    <xdr:col>1</xdr:col>
                    <xdr:colOff>257175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0</xdr:col>
                    <xdr:colOff>257175</xdr:colOff>
                    <xdr:row>18</xdr:row>
                    <xdr:rowOff>9525</xdr:rowOff>
                  </from>
                  <to>
                    <xdr:col>1</xdr:col>
                    <xdr:colOff>257175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0</xdr:col>
                    <xdr:colOff>257175</xdr:colOff>
                    <xdr:row>19</xdr:row>
                    <xdr:rowOff>9525</xdr:rowOff>
                  </from>
                  <to>
                    <xdr:col>1</xdr:col>
                    <xdr:colOff>257175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0</xdr:col>
                    <xdr:colOff>257175</xdr:colOff>
                    <xdr:row>20</xdr:row>
                    <xdr:rowOff>9525</xdr:rowOff>
                  </from>
                  <to>
                    <xdr:col>1</xdr:col>
                    <xdr:colOff>257175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0</xdr:col>
                    <xdr:colOff>257175</xdr:colOff>
                    <xdr:row>21</xdr:row>
                    <xdr:rowOff>9525</xdr:rowOff>
                  </from>
                  <to>
                    <xdr:col>1</xdr:col>
                    <xdr:colOff>257175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0</xdr:col>
                    <xdr:colOff>257175</xdr:colOff>
                    <xdr:row>22</xdr:row>
                    <xdr:rowOff>9525</xdr:rowOff>
                  </from>
                  <to>
                    <xdr:col>1</xdr:col>
                    <xdr:colOff>257175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0</xdr:col>
                    <xdr:colOff>257175</xdr:colOff>
                    <xdr:row>4</xdr:row>
                    <xdr:rowOff>19050</xdr:rowOff>
                  </from>
                  <to>
                    <xdr:col>0</xdr:col>
                    <xdr:colOff>552450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0</xdr:col>
                    <xdr:colOff>257175</xdr:colOff>
                    <xdr:row>5</xdr:row>
                    <xdr:rowOff>19050</xdr:rowOff>
                  </from>
                  <to>
                    <xdr:col>0</xdr:col>
                    <xdr:colOff>552450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0</xdr:col>
                    <xdr:colOff>247650</xdr:colOff>
                    <xdr:row>23</xdr:row>
                    <xdr:rowOff>28575</xdr:rowOff>
                  </from>
                  <to>
                    <xdr:col>1</xdr:col>
                    <xdr:colOff>200025</xdr:colOff>
                    <xdr:row>23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E25"/>
  <sheetViews>
    <sheetView zoomScaleNormal="100" workbookViewId="0">
      <selection activeCell="A3" sqref="A3:E3"/>
    </sheetView>
  </sheetViews>
  <sheetFormatPr defaultColWidth="9" defaultRowHeight="20.45" customHeight="1" x14ac:dyDescent="0.15"/>
  <cols>
    <col min="1" max="1" width="9.125" style="1" customWidth="1"/>
    <col min="2" max="2" width="50.625" style="1" customWidth="1"/>
    <col min="3" max="3" width="9" style="1" hidden="1" customWidth="1"/>
    <col min="4" max="4" width="6.625" style="1" hidden="1" customWidth="1"/>
    <col min="5" max="5" width="50.625" style="1" customWidth="1"/>
    <col min="6" max="16384" width="9" style="1"/>
  </cols>
  <sheetData>
    <row r="1" spans="1:5" ht="20.45" customHeight="1" x14ac:dyDescent="0.15">
      <c r="A1" s="197" t="s">
        <v>263</v>
      </c>
      <c r="B1" s="197"/>
      <c r="C1" s="197"/>
      <c r="D1" s="197"/>
      <c r="E1" s="197"/>
    </row>
    <row r="2" spans="1:5" ht="20.45" customHeight="1" x14ac:dyDescent="0.15">
      <c r="A2" s="198" t="str">
        <f>分析依頼書!$J$2</f>
        <v>ver.4_更新日：2024.01.23</v>
      </c>
      <c r="B2" s="199"/>
      <c r="C2" s="199"/>
      <c r="D2" s="199"/>
      <c r="E2" s="199"/>
    </row>
    <row r="3" spans="1:5" ht="20.45" customHeight="1" thickBot="1" x14ac:dyDescent="0.2">
      <c r="A3" s="200" t="s">
        <v>377</v>
      </c>
      <c r="B3" s="200"/>
      <c r="C3" s="200"/>
      <c r="D3" s="200"/>
      <c r="E3" s="200"/>
    </row>
    <row r="4" spans="1:5" ht="25.35" customHeight="1" thickTop="1" thickBot="1" x14ac:dyDescent="0.2">
      <c r="A4" s="36" t="s">
        <v>256</v>
      </c>
      <c r="B4" s="37" t="s">
        <v>255</v>
      </c>
      <c r="C4" s="37" t="s">
        <v>257</v>
      </c>
      <c r="D4" s="195" t="s">
        <v>255</v>
      </c>
      <c r="E4" s="196"/>
    </row>
    <row r="5" spans="1:5" ht="25.35" customHeight="1" thickTop="1" x14ac:dyDescent="0.15">
      <c r="A5" s="38"/>
      <c r="B5" s="3" t="s">
        <v>302</v>
      </c>
      <c r="C5" s="2">
        <v>12102</v>
      </c>
      <c r="D5" s="43" t="b">
        <v>0</v>
      </c>
      <c r="E5" s="46" t="str">
        <f t="shared" ref="E5:E21" si="0">IF(D5=TRUE,C5&amp;B5,"")</f>
        <v/>
      </c>
    </row>
    <row r="6" spans="1:5" ht="25.35" customHeight="1" x14ac:dyDescent="0.15">
      <c r="A6" s="39"/>
      <c r="B6" s="3" t="s">
        <v>285</v>
      </c>
      <c r="C6" s="2">
        <v>12112</v>
      </c>
      <c r="D6" s="44" t="b">
        <v>0</v>
      </c>
      <c r="E6" s="46" t="str">
        <f t="shared" si="0"/>
        <v/>
      </c>
    </row>
    <row r="7" spans="1:5" ht="25.35" customHeight="1" x14ac:dyDescent="0.15">
      <c r="A7" s="39"/>
      <c r="B7" s="3" t="s">
        <v>286</v>
      </c>
      <c r="C7" s="66">
        <v>11700</v>
      </c>
      <c r="D7" s="44" t="b">
        <v>0</v>
      </c>
      <c r="E7" s="46" t="str">
        <f t="shared" si="0"/>
        <v/>
      </c>
    </row>
    <row r="8" spans="1:5" ht="25.35" customHeight="1" x14ac:dyDescent="0.15">
      <c r="A8" s="39"/>
      <c r="B8" s="3" t="s">
        <v>287</v>
      </c>
      <c r="C8" s="66">
        <v>11761</v>
      </c>
      <c r="D8" s="44" t="b">
        <v>0</v>
      </c>
      <c r="E8" s="46" t="str">
        <f t="shared" si="0"/>
        <v/>
      </c>
    </row>
    <row r="9" spans="1:5" ht="25.35" customHeight="1" x14ac:dyDescent="0.15">
      <c r="A9" s="39"/>
      <c r="B9" s="3" t="s">
        <v>269</v>
      </c>
      <c r="C9" s="2">
        <v>11782</v>
      </c>
      <c r="D9" s="44" t="b">
        <v>0</v>
      </c>
      <c r="E9" s="46" t="str">
        <f t="shared" si="0"/>
        <v/>
      </c>
    </row>
    <row r="10" spans="1:5" ht="25.35" customHeight="1" x14ac:dyDescent="0.15">
      <c r="A10" s="39"/>
      <c r="B10" s="3" t="s">
        <v>288</v>
      </c>
      <c r="C10" s="66">
        <v>11782</v>
      </c>
      <c r="D10" s="44" t="b">
        <v>0</v>
      </c>
      <c r="E10" s="46" t="str">
        <f t="shared" si="0"/>
        <v/>
      </c>
    </row>
    <row r="11" spans="1:5" ht="25.35" customHeight="1" x14ac:dyDescent="0.15">
      <c r="A11" s="39"/>
      <c r="B11" s="3" t="s">
        <v>271</v>
      </c>
      <c r="C11" s="66">
        <v>11792</v>
      </c>
      <c r="D11" s="44" t="b">
        <v>0</v>
      </c>
      <c r="E11" s="46" t="str">
        <f t="shared" si="0"/>
        <v/>
      </c>
    </row>
    <row r="12" spans="1:5" ht="25.35" customHeight="1" x14ac:dyDescent="0.15">
      <c r="A12" s="39"/>
      <c r="B12" s="3" t="s">
        <v>273</v>
      </c>
      <c r="C12" s="66">
        <v>11802</v>
      </c>
      <c r="D12" s="44" t="b">
        <v>0</v>
      </c>
      <c r="E12" s="46" t="str">
        <f t="shared" si="0"/>
        <v/>
      </c>
    </row>
    <row r="13" spans="1:5" ht="25.35" customHeight="1" x14ac:dyDescent="0.15">
      <c r="A13" s="39"/>
      <c r="B13" s="3" t="s">
        <v>274</v>
      </c>
      <c r="C13" s="2">
        <v>10062</v>
      </c>
      <c r="D13" s="44" t="b">
        <v>0</v>
      </c>
      <c r="E13" s="46" t="str">
        <f t="shared" si="0"/>
        <v/>
      </c>
    </row>
    <row r="14" spans="1:5" ht="25.35" customHeight="1" x14ac:dyDescent="0.15">
      <c r="A14" s="39"/>
      <c r="B14" s="3" t="s">
        <v>275</v>
      </c>
      <c r="C14" s="2">
        <v>10012</v>
      </c>
      <c r="D14" s="44" t="b">
        <v>0</v>
      </c>
      <c r="E14" s="46" t="str">
        <f t="shared" si="0"/>
        <v/>
      </c>
    </row>
    <row r="15" spans="1:5" ht="25.35" customHeight="1" x14ac:dyDescent="0.15">
      <c r="A15" s="39"/>
      <c r="B15" s="3" t="s">
        <v>276</v>
      </c>
      <c r="C15" s="2">
        <v>10082</v>
      </c>
      <c r="D15" s="44" t="b">
        <v>0</v>
      </c>
      <c r="E15" s="46" t="str">
        <f t="shared" si="0"/>
        <v/>
      </c>
    </row>
    <row r="16" spans="1:5" ht="25.35" customHeight="1" x14ac:dyDescent="0.15">
      <c r="A16" s="39"/>
      <c r="B16" s="3" t="s">
        <v>289</v>
      </c>
      <c r="C16" s="2">
        <v>10202</v>
      </c>
      <c r="D16" s="44" t="b">
        <v>0</v>
      </c>
      <c r="E16" s="46" t="str">
        <f t="shared" si="0"/>
        <v/>
      </c>
    </row>
    <row r="17" spans="1:5" ht="25.35" customHeight="1" x14ac:dyDescent="0.15">
      <c r="A17" s="39"/>
      <c r="B17" s="3" t="s">
        <v>290</v>
      </c>
      <c r="C17" s="66">
        <v>10222</v>
      </c>
      <c r="D17" s="44" t="b">
        <v>0</v>
      </c>
      <c r="E17" s="46" t="str">
        <f t="shared" si="0"/>
        <v/>
      </c>
    </row>
    <row r="18" spans="1:5" ht="25.35" customHeight="1" x14ac:dyDescent="0.15">
      <c r="A18" s="39"/>
      <c r="B18" s="3" t="s">
        <v>291</v>
      </c>
      <c r="C18" s="2">
        <v>10232</v>
      </c>
      <c r="D18" s="44" t="b">
        <v>0</v>
      </c>
      <c r="E18" s="46" t="str">
        <f t="shared" si="0"/>
        <v/>
      </c>
    </row>
    <row r="19" spans="1:5" ht="25.35" customHeight="1" x14ac:dyDescent="0.15">
      <c r="A19" s="39"/>
      <c r="B19" s="3" t="s">
        <v>277</v>
      </c>
      <c r="C19" s="2">
        <v>10112</v>
      </c>
      <c r="D19" s="44" t="b">
        <v>0</v>
      </c>
      <c r="E19" s="46" t="str">
        <f t="shared" si="0"/>
        <v/>
      </c>
    </row>
    <row r="20" spans="1:5" ht="25.35" customHeight="1" x14ac:dyDescent="0.15">
      <c r="A20" s="39"/>
      <c r="B20" s="3" t="s">
        <v>281</v>
      </c>
      <c r="C20" s="2">
        <v>10252</v>
      </c>
      <c r="D20" s="44" t="b">
        <v>0</v>
      </c>
      <c r="E20" s="46" t="str">
        <f t="shared" si="0"/>
        <v/>
      </c>
    </row>
    <row r="21" spans="1:5" ht="25.35" customHeight="1" x14ac:dyDescent="0.15">
      <c r="A21" s="39"/>
      <c r="B21" s="3" t="s">
        <v>292</v>
      </c>
      <c r="C21" s="2">
        <v>10472</v>
      </c>
      <c r="D21" s="44" t="b">
        <v>0</v>
      </c>
      <c r="E21" s="46" t="str">
        <f t="shared" si="0"/>
        <v/>
      </c>
    </row>
    <row r="22" spans="1:5" ht="25.35" customHeight="1" x14ac:dyDescent="0.15">
      <c r="A22" s="39"/>
      <c r="B22" s="4"/>
      <c r="C22" s="2"/>
      <c r="D22" s="44" t="b">
        <v>0</v>
      </c>
      <c r="E22" s="46" t="str">
        <f t="shared" ref="E22:E24" si="1">IF(D22=TRUE,B22,"")</f>
        <v/>
      </c>
    </row>
    <row r="23" spans="1:5" ht="25.35" customHeight="1" x14ac:dyDescent="0.15">
      <c r="A23" s="39"/>
      <c r="B23" s="4"/>
      <c r="C23" s="2"/>
      <c r="D23" s="44" t="b">
        <v>0</v>
      </c>
      <c r="E23" s="46" t="str">
        <f t="shared" si="1"/>
        <v/>
      </c>
    </row>
    <row r="24" spans="1:5" ht="25.35" customHeight="1" thickBot="1" x14ac:dyDescent="0.2">
      <c r="A24" s="40"/>
      <c r="B24" s="41"/>
      <c r="C24" s="42"/>
      <c r="D24" s="45" t="b">
        <v>0</v>
      </c>
      <c r="E24" s="47" t="str">
        <f t="shared" si="1"/>
        <v/>
      </c>
    </row>
    <row r="25" spans="1:5" ht="20.45" customHeight="1" thickTop="1" x14ac:dyDescent="0.15"/>
  </sheetData>
  <sheetProtection algorithmName="SHA-512" hashValue="mq9z/2DZt3T+X7FT3PfsQkjxnrIjNDfhHmk6igg+9DPCEn6fSKVA9xoVkNHIY28P4JarxWw7MI/jLrTNk6HuKg==" saltValue="7Oe8iDa3aWRM0iinaW0ROA==" spinCount="100000" sheet="1" formatCells="0" formatColumns="0" formatRows="0"/>
  <mergeCells count="4">
    <mergeCell ref="A1:E1"/>
    <mergeCell ref="A2:E2"/>
    <mergeCell ref="A3:E3"/>
    <mergeCell ref="D4:E4"/>
  </mergeCells>
  <phoneticPr fontId="1"/>
  <conditionalFormatting sqref="A5:A24">
    <cfRule type="expression" dxfId="8" priority="1">
      <formula>D5=FALSE</formula>
    </cfRule>
  </conditionalFormatting>
  <conditionalFormatting sqref="B19">
    <cfRule type="containsBlanks" dxfId="7" priority="4" stopIfTrue="1">
      <formula>LEN(TRIM(B19))=0</formula>
    </cfRule>
  </conditionalFormatting>
  <conditionalFormatting sqref="B20:B24">
    <cfRule type="containsBlanks" dxfId="6" priority="3">
      <formula>LEN(TRIM(B20))=0</formula>
    </cfRule>
  </conditionalFormatting>
  <conditionalFormatting sqref="B26">
    <cfRule type="expression" dxfId="5" priority="2">
      <formula>"D22=FALSE"</formula>
    </cfRule>
  </conditionalFormatting>
  <pageMargins left="0.7" right="0.7" top="0.75" bottom="0.75" header="0.3" footer="0.3"/>
  <pageSetup paperSize="9" scale="7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257175</xdr:colOff>
                    <xdr:row>6</xdr:row>
                    <xdr:rowOff>9525</xdr:rowOff>
                  </from>
                  <to>
                    <xdr:col>1</xdr:col>
                    <xdr:colOff>257175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257175</xdr:colOff>
                    <xdr:row>7</xdr:row>
                    <xdr:rowOff>9525</xdr:rowOff>
                  </from>
                  <to>
                    <xdr:col>1</xdr:col>
                    <xdr:colOff>257175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257175</xdr:colOff>
                    <xdr:row>8</xdr:row>
                    <xdr:rowOff>9525</xdr:rowOff>
                  </from>
                  <to>
                    <xdr:col>1</xdr:col>
                    <xdr:colOff>257175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257175</xdr:colOff>
                    <xdr:row>9</xdr:row>
                    <xdr:rowOff>9525</xdr:rowOff>
                  </from>
                  <to>
                    <xdr:col>1</xdr:col>
                    <xdr:colOff>257175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257175</xdr:colOff>
                    <xdr:row>10</xdr:row>
                    <xdr:rowOff>9525</xdr:rowOff>
                  </from>
                  <to>
                    <xdr:col>1</xdr:col>
                    <xdr:colOff>257175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257175</xdr:colOff>
                    <xdr:row>11</xdr:row>
                    <xdr:rowOff>9525</xdr:rowOff>
                  </from>
                  <to>
                    <xdr:col>1</xdr:col>
                    <xdr:colOff>257175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0</xdr:col>
                    <xdr:colOff>257175</xdr:colOff>
                    <xdr:row>12</xdr:row>
                    <xdr:rowOff>9525</xdr:rowOff>
                  </from>
                  <to>
                    <xdr:col>1</xdr:col>
                    <xdr:colOff>257175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0</xdr:col>
                    <xdr:colOff>257175</xdr:colOff>
                    <xdr:row>13</xdr:row>
                    <xdr:rowOff>9525</xdr:rowOff>
                  </from>
                  <to>
                    <xdr:col>1</xdr:col>
                    <xdr:colOff>257175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0</xdr:col>
                    <xdr:colOff>257175</xdr:colOff>
                    <xdr:row>14</xdr:row>
                    <xdr:rowOff>9525</xdr:rowOff>
                  </from>
                  <to>
                    <xdr:col>1</xdr:col>
                    <xdr:colOff>257175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0</xdr:col>
                    <xdr:colOff>257175</xdr:colOff>
                    <xdr:row>15</xdr:row>
                    <xdr:rowOff>9525</xdr:rowOff>
                  </from>
                  <to>
                    <xdr:col>1</xdr:col>
                    <xdr:colOff>257175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0</xdr:col>
                    <xdr:colOff>257175</xdr:colOff>
                    <xdr:row>16</xdr:row>
                    <xdr:rowOff>9525</xdr:rowOff>
                  </from>
                  <to>
                    <xdr:col>1</xdr:col>
                    <xdr:colOff>257175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0</xdr:col>
                    <xdr:colOff>257175</xdr:colOff>
                    <xdr:row>17</xdr:row>
                    <xdr:rowOff>9525</xdr:rowOff>
                  </from>
                  <to>
                    <xdr:col>1</xdr:col>
                    <xdr:colOff>257175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0</xdr:col>
                    <xdr:colOff>257175</xdr:colOff>
                    <xdr:row>18</xdr:row>
                    <xdr:rowOff>9525</xdr:rowOff>
                  </from>
                  <to>
                    <xdr:col>1</xdr:col>
                    <xdr:colOff>257175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0</xdr:col>
                    <xdr:colOff>257175</xdr:colOff>
                    <xdr:row>19</xdr:row>
                    <xdr:rowOff>9525</xdr:rowOff>
                  </from>
                  <to>
                    <xdr:col>1</xdr:col>
                    <xdr:colOff>257175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0</xdr:col>
                    <xdr:colOff>257175</xdr:colOff>
                    <xdr:row>20</xdr:row>
                    <xdr:rowOff>9525</xdr:rowOff>
                  </from>
                  <to>
                    <xdr:col>1</xdr:col>
                    <xdr:colOff>257175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0</xdr:col>
                    <xdr:colOff>257175</xdr:colOff>
                    <xdr:row>21</xdr:row>
                    <xdr:rowOff>9525</xdr:rowOff>
                  </from>
                  <to>
                    <xdr:col>1</xdr:col>
                    <xdr:colOff>257175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0</xdr:col>
                    <xdr:colOff>257175</xdr:colOff>
                    <xdr:row>22</xdr:row>
                    <xdr:rowOff>9525</xdr:rowOff>
                  </from>
                  <to>
                    <xdr:col>1</xdr:col>
                    <xdr:colOff>257175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0</xdr:col>
                    <xdr:colOff>257175</xdr:colOff>
                    <xdr:row>4</xdr:row>
                    <xdr:rowOff>19050</xdr:rowOff>
                  </from>
                  <to>
                    <xdr:col>0</xdr:col>
                    <xdr:colOff>552450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0</xdr:col>
                    <xdr:colOff>257175</xdr:colOff>
                    <xdr:row>5</xdr:row>
                    <xdr:rowOff>19050</xdr:rowOff>
                  </from>
                  <to>
                    <xdr:col>0</xdr:col>
                    <xdr:colOff>552450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0</xdr:col>
                    <xdr:colOff>247650</xdr:colOff>
                    <xdr:row>23</xdr:row>
                    <xdr:rowOff>28575</xdr:rowOff>
                  </from>
                  <to>
                    <xdr:col>1</xdr:col>
                    <xdr:colOff>200025</xdr:colOff>
                    <xdr:row>23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79998168889431442"/>
  </sheetPr>
  <dimension ref="A1:E25"/>
  <sheetViews>
    <sheetView zoomScaleNormal="100" workbookViewId="0">
      <selection activeCell="I8" sqref="I8"/>
    </sheetView>
  </sheetViews>
  <sheetFormatPr defaultColWidth="9" defaultRowHeight="20.45" customHeight="1" x14ac:dyDescent="0.15"/>
  <cols>
    <col min="1" max="1" width="9.125" style="1" customWidth="1"/>
    <col min="2" max="2" width="50.625" style="1" customWidth="1"/>
    <col min="3" max="3" width="9" style="1" hidden="1" customWidth="1"/>
    <col min="4" max="4" width="6.625" style="1" hidden="1" customWidth="1"/>
    <col min="5" max="5" width="50.625" style="1" customWidth="1"/>
    <col min="6" max="16384" width="9" style="1"/>
  </cols>
  <sheetData>
    <row r="1" spans="1:5" ht="20.45" customHeight="1" x14ac:dyDescent="0.15">
      <c r="A1" s="197" t="s">
        <v>263</v>
      </c>
      <c r="B1" s="197"/>
      <c r="C1" s="197"/>
      <c r="D1" s="197"/>
      <c r="E1" s="197"/>
    </row>
    <row r="2" spans="1:5" ht="20.45" customHeight="1" x14ac:dyDescent="0.15">
      <c r="A2" s="198" t="str">
        <f>分析依頼書!$J$2</f>
        <v>ver.4_更新日：2024.01.23</v>
      </c>
      <c r="B2" s="199"/>
      <c r="C2" s="199"/>
      <c r="D2" s="199"/>
      <c r="E2" s="199"/>
    </row>
    <row r="3" spans="1:5" ht="20.45" customHeight="1" thickBot="1" x14ac:dyDescent="0.2">
      <c r="A3" s="201" t="s">
        <v>377</v>
      </c>
      <c r="B3" s="201"/>
      <c r="C3" s="201"/>
      <c r="D3" s="201"/>
      <c r="E3" s="201"/>
    </row>
    <row r="4" spans="1:5" ht="25.35" customHeight="1" thickTop="1" thickBot="1" x14ac:dyDescent="0.2">
      <c r="A4" s="36" t="s">
        <v>256</v>
      </c>
      <c r="B4" s="37" t="s">
        <v>255</v>
      </c>
      <c r="C4" s="37" t="s">
        <v>257</v>
      </c>
      <c r="D4" s="195" t="s">
        <v>255</v>
      </c>
      <c r="E4" s="196"/>
    </row>
    <row r="5" spans="1:5" ht="25.35" customHeight="1" thickTop="1" x14ac:dyDescent="0.15">
      <c r="A5" s="38"/>
      <c r="B5" s="3" t="s">
        <v>293</v>
      </c>
      <c r="C5" s="2">
        <v>11835</v>
      </c>
      <c r="D5" s="43" t="b">
        <v>0</v>
      </c>
      <c r="E5" s="46" t="str">
        <f t="shared" ref="E5:E12" si="0">IF(D5=TRUE,C5&amp;B5,"")</f>
        <v/>
      </c>
    </row>
    <row r="6" spans="1:5" ht="25.35" customHeight="1" x14ac:dyDescent="0.15">
      <c r="A6" s="39"/>
      <c r="B6" s="3" t="s">
        <v>294</v>
      </c>
      <c r="C6" s="2">
        <v>11831</v>
      </c>
      <c r="D6" s="44" t="b">
        <v>0</v>
      </c>
      <c r="E6" s="46" t="str">
        <f t="shared" si="0"/>
        <v/>
      </c>
    </row>
    <row r="7" spans="1:5" ht="25.35" customHeight="1" x14ac:dyDescent="0.15">
      <c r="A7" s="39"/>
      <c r="B7" s="3" t="s">
        <v>295</v>
      </c>
      <c r="C7" s="2">
        <v>10254</v>
      </c>
      <c r="D7" s="44" t="b">
        <v>0</v>
      </c>
      <c r="E7" s="46" t="str">
        <f t="shared" si="0"/>
        <v/>
      </c>
    </row>
    <row r="8" spans="1:5" ht="25.35" customHeight="1" x14ac:dyDescent="0.15">
      <c r="A8" s="39"/>
      <c r="B8" s="3" t="s">
        <v>296</v>
      </c>
      <c r="C8" s="2">
        <v>10164</v>
      </c>
      <c r="D8" s="44" t="b">
        <v>0</v>
      </c>
      <c r="E8" s="46" t="str">
        <f t="shared" si="0"/>
        <v/>
      </c>
    </row>
    <row r="9" spans="1:5" ht="25.35" customHeight="1" x14ac:dyDescent="0.15">
      <c r="A9" s="39"/>
      <c r="B9" s="3" t="s">
        <v>297</v>
      </c>
      <c r="C9" s="2">
        <v>18124</v>
      </c>
      <c r="D9" s="44" t="b">
        <v>0</v>
      </c>
      <c r="E9" s="46" t="str">
        <f t="shared" si="0"/>
        <v/>
      </c>
    </row>
    <row r="10" spans="1:5" ht="25.35" customHeight="1" x14ac:dyDescent="0.15">
      <c r="A10" s="39"/>
      <c r="B10" s="3" t="s">
        <v>298</v>
      </c>
      <c r="C10" s="2">
        <v>10144</v>
      </c>
      <c r="D10" s="44" t="b">
        <v>0</v>
      </c>
      <c r="E10" s="46" t="str">
        <f t="shared" si="0"/>
        <v/>
      </c>
    </row>
    <row r="11" spans="1:5" ht="25.35" customHeight="1" x14ac:dyDescent="0.15">
      <c r="A11" s="39"/>
      <c r="B11" s="3" t="s">
        <v>299</v>
      </c>
      <c r="C11" s="2">
        <v>10294</v>
      </c>
      <c r="D11" s="44" t="b">
        <v>0</v>
      </c>
      <c r="E11" s="46" t="str">
        <f t="shared" si="0"/>
        <v/>
      </c>
    </row>
    <row r="12" spans="1:5" ht="25.35" customHeight="1" x14ac:dyDescent="0.15">
      <c r="A12" s="39"/>
      <c r="B12" s="3" t="s">
        <v>295</v>
      </c>
      <c r="C12" s="2">
        <v>10254</v>
      </c>
      <c r="D12" s="44" t="b">
        <v>0</v>
      </c>
      <c r="E12" s="46" t="str">
        <f t="shared" si="0"/>
        <v/>
      </c>
    </row>
    <row r="13" spans="1:5" ht="25.35" customHeight="1" x14ac:dyDescent="0.15">
      <c r="A13" s="39"/>
      <c r="B13" s="67"/>
      <c r="C13" s="68"/>
      <c r="D13" s="44" t="b">
        <v>0</v>
      </c>
      <c r="E13" s="46" t="str">
        <f t="shared" ref="E13:E24" si="1">IF(D13=TRUE,B13,"")</f>
        <v/>
      </c>
    </row>
    <row r="14" spans="1:5" ht="25.35" customHeight="1" x14ac:dyDescent="0.15">
      <c r="A14" s="39"/>
      <c r="B14" s="67"/>
      <c r="C14" s="2"/>
      <c r="D14" s="44" t="b">
        <v>0</v>
      </c>
      <c r="E14" s="46" t="str">
        <f t="shared" si="1"/>
        <v/>
      </c>
    </row>
    <row r="15" spans="1:5" ht="25.35" customHeight="1" x14ac:dyDescent="0.15">
      <c r="A15" s="39"/>
      <c r="B15" s="67"/>
      <c r="C15" s="2"/>
      <c r="D15" s="44" t="b">
        <v>0</v>
      </c>
      <c r="E15" s="46" t="str">
        <f t="shared" si="1"/>
        <v/>
      </c>
    </row>
    <row r="16" spans="1:5" ht="25.35" customHeight="1" x14ac:dyDescent="0.15">
      <c r="A16" s="39"/>
      <c r="B16" s="67"/>
      <c r="C16" s="2"/>
      <c r="D16" s="44" t="b">
        <v>0</v>
      </c>
      <c r="E16" s="46" t="str">
        <f t="shared" si="1"/>
        <v/>
      </c>
    </row>
    <row r="17" spans="1:5" ht="25.35" customHeight="1" x14ac:dyDescent="0.15">
      <c r="A17" s="39"/>
      <c r="B17" s="67"/>
      <c r="C17" s="66"/>
      <c r="D17" s="44" t="b">
        <v>0</v>
      </c>
      <c r="E17" s="46" t="str">
        <f t="shared" si="1"/>
        <v/>
      </c>
    </row>
    <row r="18" spans="1:5" ht="25.35" customHeight="1" x14ac:dyDescent="0.15">
      <c r="A18" s="39"/>
      <c r="B18" s="67"/>
      <c r="C18" s="2"/>
      <c r="D18" s="44" t="b">
        <v>0</v>
      </c>
      <c r="E18" s="46" t="str">
        <f t="shared" si="1"/>
        <v/>
      </c>
    </row>
    <row r="19" spans="1:5" ht="25.35" customHeight="1" x14ac:dyDescent="0.15">
      <c r="A19" s="39"/>
      <c r="B19" s="67"/>
      <c r="C19" s="2"/>
      <c r="D19" s="44" t="b">
        <v>0</v>
      </c>
      <c r="E19" s="46" t="str">
        <f t="shared" si="1"/>
        <v/>
      </c>
    </row>
    <row r="20" spans="1:5" ht="25.35" customHeight="1" x14ac:dyDescent="0.15">
      <c r="A20" s="39"/>
      <c r="B20" s="67"/>
      <c r="C20" s="2"/>
      <c r="D20" s="44" t="b">
        <v>0</v>
      </c>
      <c r="E20" s="46" t="str">
        <f t="shared" si="1"/>
        <v/>
      </c>
    </row>
    <row r="21" spans="1:5" ht="25.35" customHeight="1" x14ac:dyDescent="0.15">
      <c r="A21" s="39"/>
      <c r="B21" s="67"/>
      <c r="C21" s="2"/>
      <c r="D21" s="44" t="b">
        <v>0</v>
      </c>
      <c r="E21" s="46" t="str">
        <f t="shared" si="1"/>
        <v/>
      </c>
    </row>
    <row r="22" spans="1:5" ht="25.35" customHeight="1" x14ac:dyDescent="0.15">
      <c r="A22" s="39"/>
      <c r="B22" s="4"/>
      <c r="C22" s="2"/>
      <c r="D22" s="44" t="b">
        <v>0</v>
      </c>
      <c r="E22" s="46" t="str">
        <f t="shared" si="1"/>
        <v/>
      </c>
    </row>
    <row r="23" spans="1:5" ht="25.35" customHeight="1" x14ac:dyDescent="0.15">
      <c r="A23" s="39"/>
      <c r="B23" s="4"/>
      <c r="C23" s="2"/>
      <c r="D23" s="44" t="b">
        <v>0</v>
      </c>
      <c r="E23" s="46" t="str">
        <f t="shared" si="1"/>
        <v/>
      </c>
    </row>
    <row r="24" spans="1:5" ht="25.35" customHeight="1" thickBot="1" x14ac:dyDescent="0.2">
      <c r="A24" s="40"/>
      <c r="B24" s="41"/>
      <c r="C24" s="42"/>
      <c r="D24" s="45" t="b">
        <v>0</v>
      </c>
      <c r="E24" s="47" t="str">
        <f t="shared" si="1"/>
        <v/>
      </c>
    </row>
    <row r="25" spans="1:5" ht="20.45" customHeight="1" thickTop="1" x14ac:dyDescent="0.15"/>
  </sheetData>
  <sheetProtection algorithmName="SHA-512" hashValue="3tlpt2Z0F15O6AorwHvXKT23NHU+pW0iOF8ksmDDxq0KUALw3D/+af5+Kw3c6Y+WupjBEAyJo7a7hWSWZht8cA==" saltValue="P3epNinZ6NPVOrnzQe7fww==" spinCount="100000" sheet="1" formatCells="0" formatColumns="0" formatRows="0"/>
  <mergeCells count="4">
    <mergeCell ref="A1:E1"/>
    <mergeCell ref="A2:E2"/>
    <mergeCell ref="A3:E3"/>
    <mergeCell ref="D4:E4"/>
  </mergeCells>
  <phoneticPr fontId="1"/>
  <conditionalFormatting sqref="A5:A24">
    <cfRule type="expression" dxfId="4" priority="7">
      <formula>D5=FALSE</formula>
    </cfRule>
  </conditionalFormatting>
  <conditionalFormatting sqref="B13:B18">
    <cfRule type="containsBlanks" dxfId="3" priority="1">
      <formula>LEN(TRIM(B13))=0</formula>
    </cfRule>
  </conditionalFormatting>
  <conditionalFormatting sqref="B19">
    <cfRule type="containsBlanks" dxfId="2" priority="10" stopIfTrue="1">
      <formula>LEN(TRIM(B19))=0</formula>
    </cfRule>
  </conditionalFormatting>
  <conditionalFormatting sqref="B20:B24">
    <cfRule type="containsBlanks" dxfId="1" priority="9">
      <formula>LEN(TRIM(B20))=0</formula>
    </cfRule>
  </conditionalFormatting>
  <conditionalFormatting sqref="B26">
    <cfRule type="expression" dxfId="0" priority="8">
      <formula>"D22=FALSE"</formula>
    </cfRule>
  </conditionalFormatting>
  <pageMargins left="0.7" right="0.7" top="0.75" bottom="0.75" header="0.3" footer="0.3"/>
  <pageSetup paperSize="9" scale="7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257175</xdr:colOff>
                    <xdr:row>6</xdr:row>
                    <xdr:rowOff>9525</xdr:rowOff>
                  </from>
                  <to>
                    <xdr:col>1</xdr:col>
                    <xdr:colOff>257175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257175</xdr:colOff>
                    <xdr:row>7</xdr:row>
                    <xdr:rowOff>9525</xdr:rowOff>
                  </from>
                  <to>
                    <xdr:col>1</xdr:col>
                    <xdr:colOff>257175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0</xdr:col>
                    <xdr:colOff>257175</xdr:colOff>
                    <xdr:row>8</xdr:row>
                    <xdr:rowOff>9525</xdr:rowOff>
                  </from>
                  <to>
                    <xdr:col>1</xdr:col>
                    <xdr:colOff>257175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0</xdr:col>
                    <xdr:colOff>257175</xdr:colOff>
                    <xdr:row>9</xdr:row>
                    <xdr:rowOff>9525</xdr:rowOff>
                  </from>
                  <to>
                    <xdr:col>1</xdr:col>
                    <xdr:colOff>257175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0</xdr:col>
                    <xdr:colOff>257175</xdr:colOff>
                    <xdr:row>10</xdr:row>
                    <xdr:rowOff>9525</xdr:rowOff>
                  </from>
                  <to>
                    <xdr:col>1</xdr:col>
                    <xdr:colOff>257175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0</xdr:col>
                    <xdr:colOff>257175</xdr:colOff>
                    <xdr:row>11</xdr:row>
                    <xdr:rowOff>9525</xdr:rowOff>
                  </from>
                  <to>
                    <xdr:col>1</xdr:col>
                    <xdr:colOff>257175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0</xdr:col>
                    <xdr:colOff>257175</xdr:colOff>
                    <xdr:row>12</xdr:row>
                    <xdr:rowOff>9525</xdr:rowOff>
                  </from>
                  <to>
                    <xdr:col>1</xdr:col>
                    <xdr:colOff>257175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0</xdr:col>
                    <xdr:colOff>257175</xdr:colOff>
                    <xdr:row>13</xdr:row>
                    <xdr:rowOff>9525</xdr:rowOff>
                  </from>
                  <to>
                    <xdr:col>1</xdr:col>
                    <xdr:colOff>257175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0</xdr:col>
                    <xdr:colOff>257175</xdr:colOff>
                    <xdr:row>14</xdr:row>
                    <xdr:rowOff>9525</xdr:rowOff>
                  </from>
                  <to>
                    <xdr:col>1</xdr:col>
                    <xdr:colOff>257175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0</xdr:col>
                    <xdr:colOff>257175</xdr:colOff>
                    <xdr:row>15</xdr:row>
                    <xdr:rowOff>9525</xdr:rowOff>
                  </from>
                  <to>
                    <xdr:col>1</xdr:col>
                    <xdr:colOff>257175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0</xdr:col>
                    <xdr:colOff>257175</xdr:colOff>
                    <xdr:row>16</xdr:row>
                    <xdr:rowOff>9525</xdr:rowOff>
                  </from>
                  <to>
                    <xdr:col>1</xdr:col>
                    <xdr:colOff>257175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0</xdr:col>
                    <xdr:colOff>257175</xdr:colOff>
                    <xdr:row>17</xdr:row>
                    <xdr:rowOff>9525</xdr:rowOff>
                  </from>
                  <to>
                    <xdr:col>1</xdr:col>
                    <xdr:colOff>257175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0</xdr:col>
                    <xdr:colOff>257175</xdr:colOff>
                    <xdr:row>18</xdr:row>
                    <xdr:rowOff>9525</xdr:rowOff>
                  </from>
                  <to>
                    <xdr:col>1</xdr:col>
                    <xdr:colOff>257175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0</xdr:col>
                    <xdr:colOff>257175</xdr:colOff>
                    <xdr:row>19</xdr:row>
                    <xdr:rowOff>9525</xdr:rowOff>
                  </from>
                  <to>
                    <xdr:col>1</xdr:col>
                    <xdr:colOff>257175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0</xdr:col>
                    <xdr:colOff>257175</xdr:colOff>
                    <xdr:row>20</xdr:row>
                    <xdr:rowOff>9525</xdr:rowOff>
                  </from>
                  <to>
                    <xdr:col>1</xdr:col>
                    <xdr:colOff>257175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0</xdr:col>
                    <xdr:colOff>257175</xdr:colOff>
                    <xdr:row>21</xdr:row>
                    <xdr:rowOff>9525</xdr:rowOff>
                  </from>
                  <to>
                    <xdr:col>1</xdr:col>
                    <xdr:colOff>257175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0</xdr:col>
                    <xdr:colOff>257175</xdr:colOff>
                    <xdr:row>22</xdr:row>
                    <xdr:rowOff>9525</xdr:rowOff>
                  </from>
                  <to>
                    <xdr:col>1</xdr:col>
                    <xdr:colOff>257175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0</xdr:col>
                    <xdr:colOff>257175</xdr:colOff>
                    <xdr:row>4</xdr:row>
                    <xdr:rowOff>19050</xdr:rowOff>
                  </from>
                  <to>
                    <xdr:col>0</xdr:col>
                    <xdr:colOff>552450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0</xdr:col>
                    <xdr:colOff>257175</xdr:colOff>
                    <xdr:row>5</xdr:row>
                    <xdr:rowOff>19050</xdr:rowOff>
                  </from>
                  <to>
                    <xdr:col>0</xdr:col>
                    <xdr:colOff>552450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0</xdr:col>
                    <xdr:colOff>247650</xdr:colOff>
                    <xdr:row>23</xdr:row>
                    <xdr:rowOff>28575</xdr:rowOff>
                  </from>
                  <to>
                    <xdr:col>1</xdr:col>
                    <xdr:colOff>200025</xdr:colOff>
                    <xdr:row>23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A01F8-B6F2-474F-A129-8F07E77B8FB5}">
  <sheetPr>
    <pageSetUpPr fitToPage="1"/>
  </sheetPr>
  <dimension ref="A1:H38"/>
  <sheetViews>
    <sheetView zoomScale="55" zoomScaleNormal="55" workbookViewId="0">
      <selection activeCell="V11" sqref="V11"/>
    </sheetView>
  </sheetViews>
  <sheetFormatPr defaultRowHeight="18.75" x14ac:dyDescent="0.15"/>
  <cols>
    <col min="1" max="1" width="9" style="69"/>
    <col min="2" max="2" width="38.25" style="69" customWidth="1"/>
    <col min="3" max="4" width="43" style="69" customWidth="1"/>
    <col min="5" max="5" width="15.5" style="69" customWidth="1"/>
    <col min="6" max="6" width="7.5" style="69" customWidth="1"/>
    <col min="7" max="8" width="5.75" style="69" customWidth="1"/>
    <col min="9" max="16384" width="9" style="69"/>
  </cols>
  <sheetData>
    <row r="1" spans="1:8" x14ac:dyDescent="0.15">
      <c r="A1" s="202" t="str">
        <f>分析依頼書!$J$2</f>
        <v>ver.4_更新日：2024.01.23</v>
      </c>
      <c r="B1" s="203"/>
      <c r="C1" s="203"/>
      <c r="D1" s="203"/>
      <c r="E1" s="203"/>
      <c r="F1" s="203"/>
      <c r="G1" s="203"/>
      <c r="H1" s="203"/>
    </row>
    <row r="2" spans="1:8" ht="19.5" thickBot="1" x14ac:dyDescent="0.2"/>
    <row r="3" spans="1:8" ht="36.75" customHeight="1" x14ac:dyDescent="0.15">
      <c r="B3" s="204" t="s">
        <v>310</v>
      </c>
      <c r="C3" s="70" t="s">
        <v>311</v>
      </c>
      <c r="D3" s="71"/>
      <c r="E3" s="208" t="s">
        <v>312</v>
      </c>
      <c r="F3" s="209"/>
      <c r="G3" s="209"/>
      <c r="H3" s="210"/>
    </row>
    <row r="4" spans="1:8" ht="36.75" customHeight="1" thickBot="1" x14ac:dyDescent="0.2">
      <c r="B4" s="205"/>
      <c r="C4" s="72" t="s">
        <v>313</v>
      </c>
      <c r="D4" s="73"/>
      <c r="E4" s="211"/>
      <c r="F4" s="212"/>
      <c r="G4" s="212"/>
      <c r="H4" s="213"/>
    </row>
    <row r="5" spans="1:8" ht="36.75" customHeight="1" x14ac:dyDescent="0.15">
      <c r="B5" s="206"/>
      <c r="C5" s="74" t="s">
        <v>314</v>
      </c>
      <c r="D5" s="75"/>
      <c r="E5" s="214" t="s">
        <v>315</v>
      </c>
      <c r="F5" s="215"/>
      <c r="G5" s="216"/>
      <c r="H5" s="76"/>
    </row>
    <row r="6" spans="1:8" ht="36.75" customHeight="1" thickBot="1" x14ac:dyDescent="0.2">
      <c r="B6" s="207"/>
      <c r="C6" s="77" t="s">
        <v>316</v>
      </c>
      <c r="D6" s="78"/>
      <c r="E6" s="217"/>
      <c r="F6" s="218"/>
      <c r="G6" s="219"/>
      <c r="H6" s="76"/>
    </row>
    <row r="7" spans="1:8" ht="36.75" customHeight="1" x14ac:dyDescent="0.15">
      <c r="B7" s="79" t="s">
        <v>317</v>
      </c>
      <c r="C7" s="80" t="s">
        <v>318</v>
      </c>
      <c r="D7" s="81" t="s">
        <v>319</v>
      </c>
      <c r="E7" s="220" t="s">
        <v>320</v>
      </c>
      <c r="F7" s="221"/>
      <c r="G7" s="82"/>
      <c r="H7" s="83"/>
    </row>
    <row r="8" spans="1:8" ht="36.75" customHeight="1" x14ac:dyDescent="0.15">
      <c r="B8" s="84" t="s">
        <v>321</v>
      </c>
      <c r="C8" s="84" t="s">
        <v>322</v>
      </c>
      <c r="D8" s="85" t="s">
        <v>323</v>
      </c>
      <c r="E8" s="222"/>
      <c r="F8" s="223"/>
      <c r="G8" s="82"/>
      <c r="H8" s="83"/>
    </row>
    <row r="9" spans="1:8" ht="36.75" customHeight="1" x14ac:dyDescent="0.15">
      <c r="B9" s="84" t="s">
        <v>324</v>
      </c>
      <c r="C9" s="84" t="s">
        <v>325</v>
      </c>
      <c r="D9" s="86" t="s">
        <v>326</v>
      </c>
      <c r="E9" s="222"/>
      <c r="F9" s="223"/>
      <c r="G9" s="82"/>
      <c r="H9" s="83"/>
    </row>
    <row r="10" spans="1:8" ht="36.75" customHeight="1" x14ac:dyDescent="0.15">
      <c r="B10" s="84"/>
      <c r="C10" s="84" t="s">
        <v>327</v>
      </c>
      <c r="D10" s="87" t="s">
        <v>328</v>
      </c>
      <c r="E10" s="222"/>
      <c r="F10" s="223"/>
      <c r="G10" s="82"/>
      <c r="H10" s="83"/>
    </row>
    <row r="11" spans="1:8" ht="36.75" customHeight="1" x14ac:dyDescent="0.15">
      <c r="B11" s="88"/>
      <c r="C11" s="84" t="s">
        <v>329</v>
      </c>
      <c r="D11" s="87" t="s">
        <v>330</v>
      </c>
      <c r="E11" s="222"/>
      <c r="F11" s="223"/>
      <c r="G11" s="82"/>
      <c r="H11" s="83"/>
    </row>
    <row r="12" spans="1:8" ht="36.75" customHeight="1" x14ac:dyDescent="0.15">
      <c r="B12" s="88"/>
      <c r="C12" s="89" t="s">
        <v>331</v>
      </c>
      <c r="D12" s="85" t="s">
        <v>332</v>
      </c>
      <c r="E12" s="222"/>
      <c r="F12" s="223"/>
      <c r="G12" s="82"/>
      <c r="H12" s="83"/>
    </row>
    <row r="13" spans="1:8" ht="36.75" customHeight="1" x14ac:dyDescent="0.15">
      <c r="B13" s="88"/>
      <c r="C13" s="224" t="s">
        <v>333</v>
      </c>
      <c r="D13" s="225"/>
      <c r="E13" s="222"/>
      <c r="F13" s="223"/>
      <c r="G13" s="82"/>
      <c r="H13" s="83"/>
    </row>
    <row r="14" spans="1:8" ht="36.75" customHeight="1" x14ac:dyDescent="0.15">
      <c r="B14" s="88"/>
      <c r="C14" s="226" t="s">
        <v>334</v>
      </c>
      <c r="D14" s="227"/>
      <c r="E14" s="222"/>
      <c r="F14" s="223"/>
      <c r="G14" s="82"/>
      <c r="H14" s="83"/>
    </row>
    <row r="15" spans="1:8" ht="36.75" customHeight="1" x14ac:dyDescent="0.15">
      <c r="B15" s="88"/>
      <c r="C15" s="90" t="s">
        <v>335</v>
      </c>
      <c r="D15" s="91"/>
      <c r="E15" s="222"/>
      <c r="F15" s="223"/>
      <c r="G15" s="82"/>
      <c r="H15" s="83"/>
    </row>
    <row r="16" spans="1:8" ht="36.75" customHeight="1" x14ac:dyDescent="0.15">
      <c r="B16" s="92"/>
      <c r="C16" s="93" t="s">
        <v>336</v>
      </c>
      <c r="D16" s="94" t="s">
        <v>337</v>
      </c>
      <c r="E16" s="222"/>
      <c r="F16" s="223"/>
      <c r="G16" s="82"/>
      <c r="H16" s="83"/>
    </row>
    <row r="17" spans="2:8" ht="36.75" customHeight="1" thickBot="1" x14ac:dyDescent="0.2">
      <c r="B17" s="95"/>
      <c r="C17" s="93" t="s">
        <v>338</v>
      </c>
      <c r="D17" s="94" t="s">
        <v>339</v>
      </c>
      <c r="E17" s="222"/>
      <c r="F17" s="223"/>
      <c r="G17" s="82"/>
      <c r="H17" s="83"/>
    </row>
    <row r="18" spans="2:8" ht="36.75" customHeight="1" x14ac:dyDescent="0.15">
      <c r="B18" s="96" t="s">
        <v>340</v>
      </c>
      <c r="C18" s="93" t="s">
        <v>341</v>
      </c>
      <c r="D18" s="94" t="s">
        <v>342</v>
      </c>
      <c r="E18" s="222"/>
      <c r="F18" s="223"/>
      <c r="G18" s="82"/>
      <c r="H18" s="83"/>
    </row>
    <row r="19" spans="2:8" ht="36.75" customHeight="1" x14ac:dyDescent="0.15">
      <c r="B19" s="97" t="s">
        <v>343</v>
      </c>
      <c r="C19" s="93" t="s">
        <v>344</v>
      </c>
      <c r="D19" s="94" t="s">
        <v>345</v>
      </c>
      <c r="E19" s="222"/>
      <c r="F19" s="223"/>
      <c r="G19" s="82"/>
      <c r="H19" s="83"/>
    </row>
    <row r="20" spans="2:8" ht="36.75" customHeight="1" x14ac:dyDescent="0.15">
      <c r="B20" s="97" t="s">
        <v>346</v>
      </c>
      <c r="C20" s="93" t="s">
        <v>347</v>
      </c>
      <c r="D20" s="94" t="s">
        <v>348</v>
      </c>
      <c r="E20" s="222"/>
      <c r="F20" s="223"/>
      <c r="G20" s="82"/>
      <c r="H20" s="83"/>
    </row>
    <row r="21" spans="2:8" ht="36.75" customHeight="1" x14ac:dyDescent="0.15">
      <c r="B21" s="97"/>
      <c r="C21" s="98"/>
      <c r="D21" s="94" t="s">
        <v>349</v>
      </c>
      <c r="E21" s="222"/>
      <c r="F21" s="223"/>
      <c r="G21" s="82"/>
      <c r="H21" s="83"/>
    </row>
    <row r="22" spans="2:8" ht="36.75" customHeight="1" x14ac:dyDescent="0.15">
      <c r="B22" s="97"/>
      <c r="C22" s="98"/>
      <c r="D22" s="94" t="s">
        <v>350</v>
      </c>
      <c r="E22" s="222"/>
      <c r="F22" s="223"/>
      <c r="G22" s="82"/>
      <c r="H22" s="83"/>
    </row>
    <row r="23" spans="2:8" ht="36.75" customHeight="1" x14ac:dyDescent="0.15">
      <c r="B23" s="97"/>
      <c r="C23" s="99"/>
      <c r="D23" s="100" t="s">
        <v>351</v>
      </c>
      <c r="E23" s="222"/>
      <c r="F23" s="223"/>
      <c r="G23" s="82"/>
      <c r="H23" s="83"/>
    </row>
    <row r="24" spans="2:8" ht="36.75" customHeight="1" x14ac:dyDescent="0.15">
      <c r="B24" s="101"/>
      <c r="C24" s="228" t="s">
        <v>352</v>
      </c>
      <c r="D24" s="86" t="s">
        <v>353</v>
      </c>
      <c r="E24" s="222"/>
      <c r="F24" s="223"/>
      <c r="G24" s="82"/>
      <c r="H24" s="83"/>
    </row>
    <row r="25" spans="2:8" ht="36.75" customHeight="1" thickBot="1" x14ac:dyDescent="0.2">
      <c r="B25" s="102"/>
      <c r="C25" s="228"/>
      <c r="D25" s="85" t="s">
        <v>354</v>
      </c>
      <c r="E25" s="222"/>
      <c r="F25" s="223"/>
      <c r="G25" s="82"/>
      <c r="H25" s="83"/>
    </row>
    <row r="26" spans="2:8" ht="36.75" customHeight="1" x14ac:dyDescent="0.15">
      <c r="B26" s="103" t="s">
        <v>355</v>
      </c>
      <c r="C26" s="229"/>
      <c r="D26" s="104" t="s">
        <v>356</v>
      </c>
      <c r="E26" s="231" t="s">
        <v>357</v>
      </c>
      <c r="F26" s="105"/>
      <c r="G26" s="106"/>
      <c r="H26" s="107"/>
    </row>
    <row r="27" spans="2:8" ht="36.75" customHeight="1" x14ac:dyDescent="0.15">
      <c r="B27" s="108" t="s">
        <v>358</v>
      </c>
      <c r="C27" s="230"/>
      <c r="D27" s="109" t="s">
        <v>359</v>
      </c>
      <c r="E27" s="232"/>
      <c r="F27" s="105"/>
      <c r="G27" s="106"/>
      <c r="H27" s="107"/>
    </row>
    <row r="28" spans="2:8" ht="36.75" customHeight="1" x14ac:dyDescent="0.15">
      <c r="B28" s="108" t="s">
        <v>360</v>
      </c>
      <c r="C28" s="110" t="s">
        <v>361</v>
      </c>
      <c r="D28" s="111"/>
      <c r="E28" s="232"/>
      <c r="F28" s="105"/>
      <c r="G28" s="106"/>
      <c r="H28" s="107"/>
    </row>
    <row r="29" spans="2:8" ht="36.75" customHeight="1" x14ac:dyDescent="0.15">
      <c r="B29" s="112"/>
      <c r="C29" s="113" t="s">
        <v>362</v>
      </c>
      <c r="D29" s="113" t="s">
        <v>363</v>
      </c>
      <c r="E29" s="232"/>
      <c r="F29" s="105"/>
      <c r="G29" s="106"/>
      <c r="H29" s="107"/>
    </row>
    <row r="30" spans="2:8" ht="36.75" customHeight="1" x14ac:dyDescent="0.15">
      <c r="B30" s="112"/>
      <c r="C30" s="113" t="s">
        <v>364</v>
      </c>
      <c r="D30" s="113" t="s">
        <v>365</v>
      </c>
      <c r="E30" s="232"/>
      <c r="F30" s="105"/>
      <c r="G30" s="106"/>
      <c r="H30" s="107"/>
    </row>
    <row r="31" spans="2:8" ht="36.75" customHeight="1" x14ac:dyDescent="0.15">
      <c r="B31" s="112"/>
      <c r="C31" s="114" t="s">
        <v>366</v>
      </c>
      <c r="D31" s="114" t="s">
        <v>367</v>
      </c>
      <c r="E31" s="232"/>
      <c r="F31" s="105"/>
      <c r="G31" s="106"/>
      <c r="H31" s="107"/>
    </row>
    <row r="32" spans="2:8" ht="36.75" customHeight="1" x14ac:dyDescent="0.15">
      <c r="B32" s="112"/>
      <c r="C32" s="115" t="s">
        <v>368</v>
      </c>
      <c r="D32" s="116"/>
      <c r="E32" s="232"/>
      <c r="F32" s="105"/>
      <c r="G32" s="106"/>
      <c r="H32" s="107"/>
    </row>
    <row r="33" spans="2:8" ht="36.75" customHeight="1" x14ac:dyDescent="0.15">
      <c r="B33" s="112"/>
      <c r="C33" s="113" t="s">
        <v>369</v>
      </c>
      <c r="D33" s="117"/>
      <c r="E33" s="232"/>
      <c r="F33" s="105"/>
      <c r="G33" s="106"/>
      <c r="H33" s="107"/>
    </row>
    <row r="34" spans="2:8" ht="36.75" customHeight="1" x14ac:dyDescent="0.15">
      <c r="B34" s="112"/>
      <c r="C34" s="118" t="s">
        <v>370</v>
      </c>
      <c r="D34" s="117"/>
      <c r="E34" s="232"/>
      <c r="F34" s="105"/>
      <c r="G34" s="106"/>
      <c r="H34" s="107"/>
    </row>
    <row r="35" spans="2:8" ht="36.75" customHeight="1" x14ac:dyDescent="0.15">
      <c r="B35" s="112"/>
      <c r="C35" s="233" t="s">
        <v>371</v>
      </c>
      <c r="D35" s="233"/>
      <c r="E35" s="232"/>
      <c r="F35" s="105"/>
      <c r="G35" s="106"/>
      <c r="H35" s="107"/>
    </row>
    <row r="36" spans="2:8" ht="36.75" customHeight="1" x14ac:dyDescent="0.15">
      <c r="B36" s="112"/>
      <c r="C36" s="118" t="s">
        <v>372</v>
      </c>
      <c r="D36" s="119"/>
      <c r="E36" s="232"/>
      <c r="F36" s="105"/>
      <c r="G36" s="106"/>
      <c r="H36" s="107"/>
    </row>
    <row r="37" spans="2:8" ht="36.75" customHeight="1" x14ac:dyDescent="0.15">
      <c r="B37" s="112"/>
      <c r="C37" s="113" t="s">
        <v>373</v>
      </c>
      <c r="D37" s="118"/>
      <c r="E37" s="232"/>
      <c r="F37" s="105"/>
      <c r="G37" s="106"/>
      <c r="H37" s="107"/>
    </row>
    <row r="38" spans="2:8" ht="36.75" customHeight="1" thickBot="1" x14ac:dyDescent="0.2">
      <c r="B38" s="120"/>
      <c r="C38" s="121" t="s">
        <v>374</v>
      </c>
      <c r="D38" s="121"/>
      <c r="E38" s="122"/>
      <c r="F38" s="123"/>
      <c r="G38" s="124"/>
      <c r="H38" s="125"/>
    </row>
  </sheetData>
  <sheetProtection algorithmName="SHA-512" hashValue="qYGE4qB54jfqqD4Z5536HXbx7a3fgY0CzvcmpOIp9cYkp2RSg/eNITcTiKyc3cR5uA1C4m5zdkIYhoGX1JYYIg==" saltValue="LJCTlZzJrSjNo2suQ/YKww==" spinCount="100000" sheet="1" objects="1" scenarios="1"/>
  <mergeCells count="10">
    <mergeCell ref="A1:H1"/>
    <mergeCell ref="B3:B6"/>
    <mergeCell ref="E3:H4"/>
    <mergeCell ref="E5:G6"/>
    <mergeCell ref="E7:F25"/>
    <mergeCell ref="C13:D13"/>
    <mergeCell ref="C14:D14"/>
    <mergeCell ref="C24:C27"/>
    <mergeCell ref="E26:E37"/>
    <mergeCell ref="C35:D35"/>
  </mergeCells>
  <phoneticPr fontId="1"/>
  <pageMargins left="0.25" right="0.25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分析依頼書</vt:lpstr>
      <vt:lpstr>石炭灰リスト</vt:lpstr>
      <vt:lpstr>石炭リスト </vt:lpstr>
      <vt:lpstr>RPFリスト</vt:lpstr>
      <vt:lpstr>RPF灰リスト</vt:lpstr>
      <vt:lpstr>代表的な分析項目</vt:lpstr>
      <vt:lpstr>代表的な分析項目!Print_Area</vt:lpstr>
      <vt:lpstr>分析依頼書!Print_Area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宣仁</dc:creator>
  <cp:lastModifiedBy>技術１</cp:lastModifiedBy>
  <cp:lastPrinted>2023-11-23T12:48:00Z</cp:lastPrinted>
  <dcterms:created xsi:type="dcterms:W3CDTF">2014-05-23T08:23:39Z</dcterms:created>
  <dcterms:modified xsi:type="dcterms:W3CDTF">2024-01-23T03:44:14Z</dcterms:modified>
</cp:coreProperties>
</file>